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39A4B2DB-1D0E-4C49-89E1-5C7891F90D6C}" xr6:coauthVersionLast="47" xr6:coauthVersionMax="47" xr10:uidLastSave="{00000000-0000-0000-0000-000000000000}"/>
  <bookViews>
    <workbookView xWindow="-120" yWindow="-120" windowWidth="29040" windowHeight="15840" xr2:uid="{00000000-000D-0000-FFFF-FFFF00000000}"/>
  </bookViews>
  <sheets>
    <sheet name="Table1" sheetId="1" r:id="rId1"/>
  </sheets>
  <calcPr calcId="191029"/>
</workbook>
</file>

<file path=xl/calcChain.xml><?xml version="1.0" encoding="utf-8"?>
<calcChain xmlns="http://schemas.openxmlformats.org/spreadsheetml/2006/main">
  <c r="D114" i="1" l="1"/>
  <c r="D79" i="1"/>
  <c r="D80" i="1"/>
  <c r="F115" i="1"/>
  <c r="G115" i="1"/>
  <c r="H115" i="1"/>
  <c r="I115" i="1"/>
  <c r="J115" i="1"/>
  <c r="D125" i="1"/>
  <c r="D115" i="1" s="1"/>
  <c r="D122" i="1"/>
  <c r="D116" i="1"/>
  <c r="D111" i="1"/>
  <c r="D95" i="1"/>
  <c r="D93" i="1"/>
  <c r="D91" i="1"/>
  <c r="D89" i="1"/>
  <c r="D87" i="1"/>
  <c r="D85" i="1"/>
  <c r="D83" i="1"/>
  <c r="D81" i="1"/>
  <c r="D70" i="1" l="1"/>
  <c r="D69" i="1" s="1"/>
  <c r="D65" i="1"/>
  <c r="D55" i="1"/>
  <c r="D54" i="1" s="1"/>
  <c r="D52" i="1"/>
  <c r="D51" i="1" s="1"/>
  <c r="D49" i="1" l="1"/>
  <c r="D47" i="1"/>
  <c r="D44" i="1"/>
  <c r="D129" i="1" l="1"/>
  <c r="E106" i="1" l="1"/>
  <c r="E104" i="1"/>
  <c r="E75" i="1"/>
  <c r="D74" i="1"/>
  <c r="D73" i="1" s="1"/>
  <c r="E73" i="1" s="1"/>
  <c r="E41" i="1"/>
  <c r="D105" i="1"/>
  <c r="E105" i="1" s="1"/>
  <c r="D103" i="1"/>
  <c r="D100" i="1"/>
  <c r="D99" i="1" s="1"/>
  <c r="D97" i="1"/>
  <c r="D76" i="1"/>
  <c r="D67" i="1"/>
  <c r="D64" i="1" s="1"/>
  <c r="D61" i="1"/>
  <c r="E61" i="1" s="1"/>
  <c r="D43" i="1"/>
  <c r="D40" i="1"/>
  <c r="E40" i="1" s="1"/>
  <c r="E103" i="1" l="1"/>
  <c r="D102" i="1"/>
  <c r="E74" i="1"/>
  <c r="E102" i="1"/>
  <c r="D58" i="1"/>
  <c r="D57" i="1" s="1"/>
  <c r="D35" i="1" l="1"/>
  <c r="D22" i="1"/>
  <c r="E31" i="1"/>
  <c r="E27" i="1"/>
  <c r="E25" i="1"/>
  <c r="K21" i="1" l="1"/>
  <c r="K22" i="1"/>
  <c r="K23" i="1"/>
  <c r="K24" i="1"/>
  <c r="K26" i="1"/>
  <c r="K28" i="1"/>
  <c r="K29" i="1"/>
  <c r="K30" i="1"/>
  <c r="K32" i="1"/>
  <c r="K33" i="1"/>
  <c r="K34" i="1"/>
  <c r="K35" i="1"/>
  <c r="K36" i="1"/>
  <c r="K37" i="1"/>
  <c r="K38" i="1"/>
  <c r="K39" i="1"/>
  <c r="K42" i="1"/>
  <c r="K43" i="1"/>
  <c r="K45" i="1"/>
  <c r="K46" i="1"/>
  <c r="K48" i="1"/>
  <c r="K50" i="1"/>
  <c r="K51" i="1"/>
  <c r="K53" i="1"/>
  <c r="K54" i="1"/>
  <c r="K56" i="1"/>
  <c r="K57" i="1"/>
  <c r="K58" i="1"/>
  <c r="K59" i="1"/>
  <c r="K60" i="1"/>
  <c r="K62" i="1"/>
  <c r="K63" i="1"/>
  <c r="K64" i="1"/>
  <c r="K66" i="1"/>
  <c r="K71" i="1"/>
  <c r="K72" i="1"/>
  <c r="K76" i="1"/>
  <c r="K77" i="1"/>
  <c r="K78" i="1"/>
  <c r="K79" i="1"/>
  <c r="K80" i="1"/>
  <c r="K82" i="1"/>
  <c r="K84" i="1"/>
  <c r="K86" i="1"/>
  <c r="K88" i="1"/>
  <c r="K90" i="1"/>
  <c r="K92" i="1"/>
  <c r="K94" i="1"/>
  <c r="K96" i="1"/>
  <c r="K97" i="1"/>
  <c r="K98" i="1"/>
  <c r="K100" i="1"/>
  <c r="K101" i="1"/>
  <c r="K107" i="1"/>
  <c r="K108" i="1"/>
  <c r="K109" i="1"/>
  <c r="K110" i="1"/>
  <c r="K112" i="1"/>
  <c r="K113" i="1"/>
  <c r="K117" i="1"/>
  <c r="K119" i="1"/>
  <c r="K120" i="1"/>
  <c r="K121" i="1"/>
  <c r="K123" i="1"/>
  <c r="K124" i="1"/>
  <c r="K125" i="1"/>
  <c r="K126" i="1"/>
  <c r="K127" i="1"/>
  <c r="K128" i="1"/>
  <c r="K129" i="1"/>
  <c r="K20" i="1"/>
  <c r="H21" i="1"/>
  <c r="H22" i="1"/>
  <c r="H23" i="1"/>
  <c r="H24" i="1"/>
  <c r="H26" i="1"/>
  <c r="H28" i="1"/>
  <c r="H29" i="1"/>
  <c r="H30" i="1"/>
  <c r="H32" i="1"/>
  <c r="H33" i="1"/>
  <c r="H34" i="1"/>
  <c r="H35" i="1"/>
  <c r="H36" i="1"/>
  <c r="H37" i="1"/>
  <c r="H38" i="1"/>
  <c r="H39" i="1"/>
  <c r="H42" i="1"/>
  <c r="H43" i="1"/>
  <c r="H45" i="1"/>
  <c r="H46" i="1"/>
  <c r="H48" i="1"/>
  <c r="H50" i="1"/>
  <c r="H51" i="1"/>
  <c r="H53" i="1"/>
  <c r="H54" i="1"/>
  <c r="H56" i="1"/>
  <c r="H57" i="1"/>
  <c r="H58" i="1"/>
  <c r="H59" i="1"/>
  <c r="H60" i="1"/>
  <c r="H62" i="1"/>
  <c r="H63" i="1"/>
  <c r="H64" i="1"/>
  <c r="H66" i="1"/>
  <c r="H71" i="1"/>
  <c r="H72" i="1"/>
  <c r="H76" i="1"/>
  <c r="H77" i="1"/>
  <c r="H78" i="1"/>
  <c r="H79" i="1"/>
  <c r="H80" i="1"/>
  <c r="H82" i="1"/>
  <c r="H84" i="1"/>
  <c r="H86" i="1"/>
  <c r="H88" i="1"/>
  <c r="H90" i="1"/>
  <c r="H92" i="1"/>
  <c r="H94" i="1"/>
  <c r="H96" i="1"/>
  <c r="H97" i="1"/>
  <c r="H98" i="1"/>
  <c r="H100" i="1"/>
  <c r="H101" i="1"/>
  <c r="H107" i="1"/>
  <c r="H108" i="1"/>
  <c r="H109" i="1"/>
  <c r="H110" i="1"/>
  <c r="H112" i="1"/>
  <c r="H113" i="1"/>
  <c r="H117" i="1"/>
  <c r="H119" i="1"/>
  <c r="H120" i="1"/>
  <c r="H121" i="1"/>
  <c r="H123" i="1"/>
  <c r="H124" i="1"/>
  <c r="H125" i="1"/>
  <c r="H126" i="1"/>
  <c r="H127" i="1"/>
  <c r="H128" i="1"/>
  <c r="H129" i="1"/>
  <c r="H20" i="1"/>
  <c r="E21" i="1"/>
  <c r="E22" i="1"/>
  <c r="E23" i="1"/>
  <c r="E24" i="1"/>
  <c r="E26" i="1"/>
  <c r="E28" i="1"/>
  <c r="E29" i="1"/>
  <c r="E30" i="1"/>
  <c r="E32" i="1"/>
  <c r="E33" i="1"/>
  <c r="E34" i="1"/>
  <c r="E35" i="1"/>
  <c r="E36" i="1"/>
  <c r="E37" i="1"/>
  <c r="E38" i="1"/>
  <c r="E39" i="1"/>
  <c r="E42" i="1"/>
  <c r="E43" i="1"/>
  <c r="E45" i="1"/>
  <c r="E46" i="1"/>
  <c r="E48" i="1"/>
  <c r="E50" i="1"/>
  <c r="E51" i="1"/>
  <c r="E53" i="1"/>
  <c r="E54" i="1"/>
  <c r="E56" i="1"/>
  <c r="E57" i="1"/>
  <c r="E58" i="1"/>
  <c r="E59" i="1"/>
  <c r="E60" i="1"/>
  <c r="E63" i="1"/>
  <c r="E64" i="1"/>
  <c r="E66" i="1"/>
  <c r="E71" i="1"/>
  <c r="E72" i="1"/>
  <c r="E76" i="1"/>
  <c r="E77" i="1"/>
  <c r="E78" i="1"/>
  <c r="E79" i="1"/>
  <c r="E80" i="1"/>
  <c r="E82" i="1"/>
  <c r="E84" i="1"/>
  <c r="E86" i="1"/>
  <c r="E88" i="1"/>
  <c r="E90" i="1"/>
  <c r="E92" i="1"/>
  <c r="E94" i="1"/>
  <c r="E96" i="1"/>
  <c r="E97" i="1"/>
  <c r="E98" i="1"/>
  <c r="E100" i="1"/>
  <c r="E101" i="1"/>
  <c r="E107" i="1"/>
  <c r="E108" i="1"/>
  <c r="E109" i="1"/>
  <c r="E110" i="1"/>
  <c r="E112" i="1"/>
  <c r="E113" i="1"/>
  <c r="E117" i="1"/>
  <c r="E119" i="1"/>
  <c r="E120" i="1"/>
  <c r="E121" i="1"/>
  <c r="E123" i="1"/>
  <c r="E124" i="1"/>
  <c r="E125" i="1"/>
  <c r="E115" i="1" s="1"/>
  <c r="E126" i="1"/>
  <c r="E127" i="1"/>
  <c r="E128" i="1"/>
  <c r="E129" i="1"/>
  <c r="E20" i="1"/>
  <c r="E122" i="1"/>
  <c r="F122" i="1"/>
  <c r="G122" i="1"/>
  <c r="I122" i="1"/>
  <c r="J122" i="1"/>
  <c r="H122" i="1" l="1"/>
  <c r="K122" i="1"/>
  <c r="F116" i="1"/>
  <c r="G116" i="1"/>
  <c r="G114" i="1" s="1"/>
  <c r="I116" i="1"/>
  <c r="J116" i="1"/>
  <c r="J114" i="1" s="1"/>
  <c r="K116" i="1" l="1"/>
  <c r="H116" i="1"/>
  <c r="E116" i="1"/>
  <c r="F114" i="1" l="1"/>
  <c r="H114" i="1" s="1"/>
  <c r="E114" i="1"/>
  <c r="I114" i="1"/>
  <c r="K114" i="1" s="1"/>
  <c r="K115" i="1"/>
  <c r="E62" i="1"/>
</calcChain>
</file>

<file path=xl/sharedStrings.xml><?xml version="1.0" encoding="utf-8"?>
<sst xmlns="http://schemas.openxmlformats.org/spreadsheetml/2006/main" count="243" uniqueCount="233">
  <si>
    <t>рублей</t>
  </si>
  <si>
    <t>Код бюджетной классификации</t>
  </si>
  <si>
    <t>Наименование</t>
  </si>
  <si>
    <t>2025 год</t>
  </si>
  <si>
    <t>2026 год</t>
  </si>
  <si>
    <t>2027 год</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</si>
  <si>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</si>
  <si>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</si>
  <si>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2 02 25154 05 0000 150</t>
  </si>
  <si>
    <t>Субсидии бюджетам муниципальных районов на реализацию мероприятий по модернизации коммунальной инфраструктуры</t>
  </si>
  <si>
    <t>1 00 00000 00 0000 000</t>
  </si>
  <si>
    <t>НАЛОГОВЫЕ И НЕНАЛОГОВЫЕ ДОХОДЫ</t>
  </si>
  <si>
    <t>1 01 00000 00 0000 000</t>
  </si>
  <si>
    <t>НАЛОГИ НА ПРИБЫЛЬ, ДОХОДЫ</t>
  </si>
  <si>
    <t>1 01 02000 01 0000 110</t>
  </si>
  <si>
    <t>1 01 02010 01 0000 110</t>
  </si>
  <si>
    <t>1 01 02020 01 0000 110</t>
  </si>
  <si>
    <t>1 01 02030 01 0000 110</t>
  </si>
  <si>
    <t>1 01 02080 01 0000 110</t>
  </si>
  <si>
    <t>1 01 02130 01 0000 110</t>
  </si>
  <si>
    <t>1 01 02140 01 0000 110</t>
  </si>
  <si>
    <t>1 05 00000 00 0000 000</t>
  </si>
  <si>
    <t>НАЛОГИ НА СОВОКУПНЫЙ ДОХОД</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</si>
  <si>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</si>
  <si>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</si>
  <si>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</si>
  <si>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</si>
  <si>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</si>
  <si>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</si>
  <si>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Налог, взимаемый в связи с применением патентной системы налогооблажения, зачисляемый в бюджеты муниципальных районов</t>
  </si>
  <si>
    <t>1 08 00000 00 0000 000</t>
  </si>
  <si>
    <t>ГОСУДАРСТВЕННАЯ ПОШЛИНА</t>
  </si>
  <si>
    <t>1 08 03000 01 0000 110</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</si>
  <si>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</si>
  <si>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</si>
  <si>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</si>
  <si>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</si>
  <si>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</si>
  <si>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</si>
  <si>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</si>
  <si>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</si>
  <si>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</si>
  <si>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</si>
  <si>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</si>
  <si>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</si>
  <si>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</si>
  <si>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</si>
  <si>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1 11 07000 00 0000 120</t>
  </si>
  <si>
    <t>Платежи от государственных и муниципальных унитарных предприятий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</si>
  <si>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</si>
  <si>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</si>
  <si>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1 11 09000 00 0000 120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</si>
  <si>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</si>
  <si>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</si>
  <si>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</si>
  <si>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</si>
  <si>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</si>
  <si>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</si>
  <si>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</si>
  <si>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</si>
  <si>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</si>
  <si>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</si>
  <si>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</si>
  <si>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</si>
  <si>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</si>
  <si>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</si>
  <si>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</si>
  <si>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</si>
  <si>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</si>
  <si>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</si>
  <si>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</si>
  <si>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</si>
  <si>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</si>
  <si>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</si>
  <si>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</si>
  <si>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</si>
  <si>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</si>
  <si>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собственности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</si>
  <si>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</si>
  <si>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</si>
  <si>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</si>
  <si>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</si>
  <si>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</si>
  <si>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</si>
  <si>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</si>
  <si>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</si>
  <si>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</si>
  <si>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</si>
  <si>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</si>
  <si>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1 16 01143 01 0000 140</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</si>
  <si>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</si>
  <si>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</si>
  <si>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</si>
  <si>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</si>
  <si>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</si>
  <si>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</si>
  <si>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</si>
  <si>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</si>
  <si>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</si>
  <si>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</si>
  <si>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</si>
  <si>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</si>
  <si>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</si>
  <si>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</si>
  <si>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</si>
  <si>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 заключенным муниципальным органом, казенным учреждением муниципального района</t>
  </si>
  <si>
    <t>1 16 11000 01 0000 140</t>
  </si>
  <si>
    <t>1 16 11050 01 0000 140</t>
  </si>
  <si>
    <t>1 17 00000 00 0000 000</t>
  </si>
  <si>
    <t>ПРОЧИЕ НЕНАЛОГОВЫЕ ДОХОДЫ</t>
  </si>
  <si>
    <t>1 17 15000 00 0000 150</t>
  </si>
  <si>
    <t>1 17 15030 05 0001 150</t>
  </si>
  <si>
    <t>Инициативные платежи, зачисляемые в бюджеты муниципальных районов (поступления средств на реализацию проекта "Благоустройство спортивно-игровой площадки, расположенной по адресу г. Унеча, ул. Володарского, 113")</t>
  </si>
  <si>
    <t>1 17 15030 05 0003 150</t>
  </si>
  <si>
    <t>Инициативные платежи, зачисляемые в бюджеты муниципальных районов (поступления средств на реализацию проекта "Устройство универсального спортивного корта по адресу г. Унеча, ул. Октябрьская, 26")</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</si>
  <si>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</si>
  <si>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</si>
  <si>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</si>
  <si>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</si>
  <si>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2 02 20000 00 0000 150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</si>
  <si>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</si>
  <si>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</si>
  <si>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</si>
  <si>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</si>
  <si>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</si>
  <si>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</si>
  <si>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</si>
  <si>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</si>
  <si>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</si>
  <si>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</si>
  <si>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2 02 40000 00 0000 150</t>
  </si>
  <si>
    <t>Иные межбюджетные трансферты</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</si>
  <si>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</si>
  <si>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</si>
  <si>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2 02 45303 05 0000 150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</si>
  <si>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</si>
  <si>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2 02 49999 05 0000 150</t>
  </si>
  <si>
    <t>Прочие межбюджетные трансферты, передаваемые бюджетам муниципальных районов</t>
  </si>
  <si>
    <t>ИТОГО:</t>
  </si>
  <si>
    <t>Субсидии бюджетам бюджетной системы Российской Федерации</t>
  </si>
  <si>
    <t>1 01 02021 01 0000 110</t>
  </si>
  <si>
    <t>1 01 02040 01 0000 110</t>
  </si>
  <si>
    <t>1 01 02150 01 0000 110</t>
  </si>
  <si>
    <t xml:space="preserve">Налог на доходы физических лиц </t>
  </si>
  <si>
    <t xml:space="preserve">Государственная пошлина по делам, рассматриваемым в судах общей юрисдикции, мировыми судьями </t>
  </si>
  <si>
    <t xml:space="preserve"> 1 08 07000 01 0000 110</t>
  </si>
  <si>
    <t xml:space="preserve">Государственная пошлина за государственную регистрацию, а также  за совершение прочих юридически  значимых действий  </t>
  </si>
  <si>
    <t xml:space="preserve"> 1 08 07150 01 0000 110</t>
  </si>
  <si>
    <t xml:space="preserve">Государственная пошлина за выдвчу разрешения на установку рекламной контрукции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</si>
  <si>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</si>
  <si>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</si>
  <si>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Прочие поступления от использования имущества и прав,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</si>
  <si>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1 12 01040 01 0000 120</t>
  </si>
  <si>
    <t xml:space="preserve">Плата за размещение отходов производства и потребления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</si>
  <si>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t>
  </si>
  <si>
    <t>1 14 02053 05 0000 440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</si>
  <si>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собственности на которые не разграничена </t>
  </si>
  <si>
    <t>1 16 10000 00 0000 140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</si>
  <si>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</si>
  <si>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1 14 02050 05 0000 440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</si>
  <si>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</si>
  <si>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Платежи в целях возмещения причиненного ущерба (убытков)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</si>
  <si>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</si>
  <si>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</si>
  <si>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1 16 10030 05 0000 140</t>
  </si>
  <si>
    <t xml:space="preserve">Платежи, уплачиваемые в целях возмещения вреда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</si>
  <si>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</si>
  <si>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</si>
  <si>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</si>
  <si>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Инициативные платежи</t>
  </si>
  <si>
    <t>1 14 06020 00 0000 430</t>
  </si>
  <si>
    <t>1 14 06025 05 0000 430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</si>
  <si>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</si>
  <si>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</si>
  <si>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</si>
  <si>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</si>
  <si>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Изменение доходов бюджета Унечского муниципального района Брянской области на 2025 год и на плановый период 2026 и 2027 годов</t>
  </si>
  <si>
    <t>Приложение 1</t>
  </si>
  <si>
    <t>к решению Унечского районного</t>
  </si>
  <si>
    <t>Совета народных депутатов</t>
  </si>
  <si>
    <t xml:space="preserve">«О внесении изменений в решение </t>
  </si>
  <si>
    <t>Унечского районного Совета</t>
  </si>
  <si>
    <t xml:space="preserve">народных депутатов «О бюджете </t>
  </si>
  <si>
    <t>Унечского муниципального района</t>
  </si>
  <si>
    <t xml:space="preserve">Брянской области на 2025 год и </t>
  </si>
  <si>
    <t>на плановый период 2026 и 2027 годов»»</t>
  </si>
  <si>
    <t>к решению Унечского районного Совета</t>
  </si>
  <si>
    <t xml:space="preserve">народных депутатов "О бюджете Унечского </t>
  </si>
  <si>
    <t xml:space="preserve">муниципального района Брянской области </t>
  </si>
  <si>
    <t>на 2025 год и на плановый период 2026 и 2027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</si>
  <si>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</si>
  <si>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</si>
  <si>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</si>
  <si>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</si>
  <si>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</si>
  <si>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</si>
  <si>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</si>
  <si>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</si>
  <si>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</si>
  <si>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</si>
  <si>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</si>
  <si>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</si>
  <si>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</si>
  <si>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</si>
  <si>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</si>
  <si>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</si>
  <si>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</si>
  <si>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1 14 02050 05 0000 410</t>
  </si>
  <si>
    <t>1 14 06010 00 0000 430</t>
  </si>
  <si>
    <t>Доходы от продажи земельных участков, государственная собственность на которые не разграничена</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</si>
  <si>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</si>
  <si>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</si>
  <si>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</si>
  <si>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</si>
  <si>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</si>
  <si>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</si>
  <si>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</si>
  <si>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</si>
  <si>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</si>
  <si>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</si>
  <si>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</si>
  <si>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</si>
  <si>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</si>
  <si>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</si>
  <si>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</si>
  <si>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</si>
  <si>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1 16 10120 01 0000 140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</si>
  <si>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</si>
  <si>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1 17 15030 05 0000 140</t>
  </si>
  <si>
    <t>Инициативные платежи, зачисляемые в бюджеты муниципальных районов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</si>
  <si>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</si>
  <si>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</si>
  <si>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Приложение №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</si>
</sst>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Times New Roman"/>
    </font>
    <font>
      <sz val="12"/>
      <color rgb="FF000000"/>
      <name val="Times New Roman"/>
    </font>
    <font>
      <b/>
      <sz val="12"/>
      <color rgb="FF000000"/>
      <name val="Times New Roman"/>
    </font>
    <font>
      <sz val="12"/>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sz val="10"/>
      <color theme="1"/>
      <name val="Times New Roman"/>
      <family val="1"/>
      <charset val="204"/>
    </font>
    <font>
      <sz val="12"/>
      <color theme="1"/>
      <name val="Times New Roman"/>
      <family val="1"/>
      <charset val="204"/>
    </font>
    <font>
      <sz val="10"/>
      <name val="Times New Roman"/>
      <family val="1"/>
      <charset val="204"/>
    </font>
  </fonts>
  <fills count="2">
    <fill>
      <patternFill patternType="none"/>
    </fill>
    <fill>
      <patternFill patternType="gray125"/>
    </fill>
  </fills>
  <borders count="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s>
  <cellStyleXfs count="1">
    <xf numFmtId="0" fontId="0" fillId="0" borderId="0">
      <alignment vertical="top" wrapText="1"/>
    </xf>
  </cellStyleXfs>
  <cellXfs count="26">
    <xf numFmtId="0" fontId="0" fillId="0" borderId="0" xfId="0">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4" fontId="1" fillId="0" borderId="1" xfId="0" applyNumberFormat="1" applyFont="1" applyBorder="1" applyAlignment="1">
      <alignment horizontal="right" vertical="center" wrapText="1"/>
    </xf>
    <xf numFmtId="0" fontId="2" fillId="0" borderId="1" xfId="0" applyFont="1" applyBorder="1" applyAlignment="1">
      <alignment vertical="center" wrapText="1"/>
    </xf>
    <xf numFmtId="4" fontId="2" fillId="0" borderId="1" xfId="0" applyNumberFormat="1" applyFont="1" applyBorder="1" applyAlignment="1">
      <alignment horizontal="right" vertical="center" wrapText="1"/>
    </xf>
    <xf numFmtId="4" fontId="4" fillId="0" borderId="1" xfId="0" applyNumberFormat="1" applyFont="1" applyBorder="1" applyAlignment="1">
      <alignment horizontal="right" vertical="center" wrapText="1"/>
    </xf>
    <xf numFmtId="0" fontId="6" fillId="0" borderId="0" xfId="0" applyFont="1">
      <alignment vertical="top" wrapText="1"/>
    </xf>
    <xf numFmtId="0" fontId="1" fillId="0" borderId="3" xfId="0" applyFont="1" applyBorder="1" applyAlignment="1">
      <alignment horizontal="center" vertical="center" wrapText="1"/>
    </xf>
    <xf numFmtId="4" fontId="2" fillId="0" borderId="4" xfId="0" applyNumberFormat="1" applyFont="1" applyBorder="1" applyAlignment="1">
      <alignment horizontal="right"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4" fillId="0" borderId="2" xfId="0" applyFont="1" applyBorder="1" applyAlignment="1">
      <alignment horizontal="center" vertical="center" wrapText="1"/>
    </xf>
    <xf numFmtId="0" fontId="9" fillId="0" borderId="0" xfId="0" applyFont="1" applyAlignment="1"/>
    <xf numFmtId="0" fontId="7" fillId="0" borderId="0" xfId="0" applyFont="1" applyAlignment="1"/>
    <xf numFmtId="0" fontId="1" fillId="0" borderId="1" xfId="0" applyFont="1" applyBorder="1" applyAlignment="1">
      <alignment vertical="center" wrapText="1"/>
    </xf>
    <xf numFmtId="0" fontId="2" fillId="0" borderId="1" xfId="0" applyFont="1" applyBorder="1">
      <alignment vertical="top" wrapText="1"/>
    </xf>
    <xf numFmtId="0" fontId="1" fillId="0" borderId="1" xfId="0" applyFont="1" applyBorder="1">
      <alignment vertical="top" wrapText="1"/>
    </xf>
    <xf numFmtId="0" fontId="8" fillId="0" borderId="2" xfId="0" applyFont="1" applyBorder="1">
      <alignment vertical="top" wrapText="1"/>
    </xf>
    <xf numFmtId="0" fontId="4" fillId="0" borderId="1" xfId="0" applyFont="1" applyBorder="1">
      <alignment vertical="top" wrapText="1"/>
    </xf>
    <xf numFmtId="0" fontId="4" fillId="0" borderId="1" xfId="0" applyFont="1" applyBorder="1" applyAlignment="1">
      <alignment vertical="center" wrapText="1"/>
    </xf>
    <xf numFmtId="0" fontId="3" fillId="0" borderId="1" xfId="0" applyFont="1" applyBorder="1" applyAlignment="1">
      <alignment vertical="center" wrapText="1"/>
    </xf>
    <xf numFmtId="0" fontId="8" fillId="0" borderId="2" xfId="0" applyFont="1" applyBorder="1" applyAlignment="1">
      <alignment vertical="center" wrapText="1"/>
    </xf>
    <xf numFmtId="0" fontId="1" fillId="0" borderId="1" xfId="0" applyFont="1" applyBorder="1" applyAlignment="1">
      <alignment vertical="center" wrapText="1"/>
    </xf>
    <xf numFmtId="0" fontId="5" fillId="0" borderId="0" xfId="0" applyFont="1" applyAlignment="1">
      <alignment horizontal="center" vertical="center" wrapText="1"/>
    </xf>
    <xf numFmtId="0" fontId="1" fillId="0" borderId="0" xfId="0" applyFont="1" applyAlignment="1">
      <alignment horizontal="righ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K129"/>
  <sheetViews>
    <sheetView tabSelected="1" view="pageBreakPreview" zoomScaleNormal="80" zoomScaleSheetLayoutView="100" workbookViewId="0">
      <selection activeCell="D114" sqref="D114"/>
    </sheetView>
  </sheetViews>
  <sheetFormatPr defaultRowHeight="12.75" x14ac:dyDescent="0.2"/>
  <cols>
    <col min="1" max="1" width="30" bestFit="1" customWidth="1"/>
    <col min="2" max="2" width="66.83203125" customWidth="1"/>
    <col min="3" max="3" width="23" hidden="1" customWidth="1"/>
    <col min="4" max="4" width="23" customWidth="1"/>
    <col min="5" max="5" width="23" hidden="1" customWidth="1"/>
    <col min="6" max="6" width="23.6640625" hidden="1" customWidth="1"/>
    <col min="7" max="7" width="23.6640625" customWidth="1"/>
    <col min="8" max="8" width="23.6640625" hidden="1" customWidth="1"/>
    <col min="9" max="9" width="23.33203125" hidden="1" customWidth="1"/>
    <col min="10" max="10" width="23.33203125" customWidth="1"/>
    <col min="11" max="11" width="23.33203125" hidden="1" customWidth="1"/>
  </cols>
  <sheetData>
    <row r="1" spans="4:4" x14ac:dyDescent="0.2">
      <c r="D1" s="13" t="s">
        <v>177</v>
      </c>
    </row>
    <row r="2" spans="4:4" x14ac:dyDescent="0.2">
      <c r="D2" s="13" t="s">
        <v>178</v>
      </c>
    </row>
    <row r="3" spans="4:4" x14ac:dyDescent="0.2">
      <c r="D3" s="13" t="s">
        <v>179</v>
      </c>
    </row>
    <row r="4" spans="4:4" x14ac:dyDescent="0.2">
      <c r="D4" s="13" t="s">
        <v>180</v>
      </c>
    </row>
    <row r="5" spans="4:4" x14ac:dyDescent="0.2">
      <c r="D5" s="13" t="s">
        <v>181</v>
      </c>
    </row>
    <row r="6" spans="4:4" x14ac:dyDescent="0.2">
      <c r="D6" s="13" t="s">
        <v>182</v>
      </c>
    </row>
    <row r="7" spans="4:4" x14ac:dyDescent="0.2">
      <c r="D7" s="13" t="s">
        <v>183</v>
      </c>
    </row>
    <row r="8" spans="4:4" x14ac:dyDescent="0.2">
      <c r="D8" s="13" t="s">
        <v>184</v>
      </c>
    </row>
    <row r="9" spans="4:4" x14ac:dyDescent="0.2">
      <c r="D9" s="13" t="s">
        <v>185</v>
      </c>
    </row>
    <row r="10" spans="4:4" x14ac:dyDescent="0.2">
      <c r="D10" s="7"/>
    </row>
    <row r="11" spans="4:4" x14ac:dyDescent="0.2">
      <c r="D11" s="14" t="s">
        <v>232</v>
      </c>
    </row>
    <row r="12" spans="4:4" x14ac:dyDescent="0.2">
      <c r="D12" s="14" t="s">
        <v>186</v>
      </c>
    </row>
    <row r="13" spans="4:4" x14ac:dyDescent="0.2">
      <c r="D13" s="14" t="s">
        <v>187</v>
      </c>
    </row>
    <row r="14" spans="4:4" x14ac:dyDescent="0.2">
      <c r="D14" s="14" t="s">
        <v>188</v>
      </c>
    </row>
    <row r="15" spans="4:4" x14ac:dyDescent="0.2">
      <c r="D15" s="14" t="s">
        <v>189</v>
      </c>
    </row>
    <row r="17" spans="1:11" ht="15.75" x14ac:dyDescent="0.2">
      <c r="A17" s="24" t="s">
        <v>176</v>
      </c>
      <c r="B17" s="24"/>
      <c r="C17" s="24"/>
      <c r="D17" s="24"/>
      <c r="E17" s="24"/>
      <c r="F17" s="24"/>
      <c r="G17" s="24"/>
      <c r="H17" s="24"/>
      <c r="I17" s="24"/>
      <c r="J17" s="24"/>
      <c r="K17" s="24"/>
    </row>
    <row r="18" spans="1:11" ht="15.75" x14ac:dyDescent="0.2">
      <c r="A18" s="25" t="s">
        <v>0</v>
      </c>
      <c r="B18" s="25"/>
      <c r="C18" s="25"/>
      <c r="D18" s="25"/>
      <c r="E18" s="25"/>
      <c r="F18" s="25"/>
      <c r="G18" s="25"/>
      <c r="H18" s="25"/>
      <c r="I18" s="25"/>
      <c r="J18" s="25"/>
      <c r="K18" s="25"/>
    </row>
    <row r="19" spans="1:11" ht="31.5" x14ac:dyDescent="0.2">
      <c r="A19" s="1" t="s">
        <v>1</v>
      </c>
      <c r="B19" s="8" t="s">
        <v>2</v>
      </c>
      <c r="C19" s="11" t="s">
        <v>3</v>
      </c>
      <c r="D19" s="12" t="s">
        <v>3</v>
      </c>
      <c r="E19" s="10"/>
      <c r="F19" s="10" t="s">
        <v>4</v>
      </c>
      <c r="G19" s="12" t="s">
        <v>4</v>
      </c>
      <c r="H19" s="10"/>
      <c r="I19" s="10" t="s">
        <v>5</v>
      </c>
      <c r="J19" s="12" t="s">
        <v>5</v>
      </c>
      <c r="K19" s="11"/>
    </row>
    <row r="20" spans="1:11" ht="15.75" x14ac:dyDescent="0.2">
      <c r="A20" s="4" t="s">
        <v>10</v>
      </c>
      <c r="B20" s="4" t="s">
        <v>11</v>
      </c>
      <c r="C20" s="5">
        <v>341345000</v>
      </c>
      <c r="D20" s="5">
        <v>11197500</v>
      </c>
      <c r="E20" s="5">
        <f>C20+D20</f>
        <v>352542500</v>
      </c>
      <c r="F20" s="5">
        <v>348061000</v>
      </c>
      <c r="G20" s="5">
        <v>0</v>
      </c>
      <c r="H20" s="5">
        <f>F20+G20</f>
        <v>348061000</v>
      </c>
      <c r="I20" s="9">
        <v>367473000</v>
      </c>
      <c r="J20" s="9">
        <v>0</v>
      </c>
      <c r="K20" s="9">
        <f>I20+J20</f>
        <v>367473000</v>
      </c>
    </row>
    <row r="21" spans="1:11" ht="15.75" x14ac:dyDescent="0.2">
      <c r="A21" s="4" t="s">
        <v>12</v>
      </c>
      <c r="B21" s="4" t="s">
        <v>13</v>
      </c>
      <c r="C21" s="5">
        <v>280179000</v>
      </c>
      <c r="D21" s="5">
        <v>11745000</v>
      </c>
      <c r="E21" s="5">
        <f t="shared" ref="E21:E98" si="0">C21+D21</f>
        <v>291924000</v>
      </c>
      <c r="F21" s="5">
        <v>301766000</v>
      </c>
      <c r="G21" s="5">
        <v>0</v>
      </c>
      <c r="H21" s="5">
        <f t="shared" ref="H21:H98" si="1">F21+G21</f>
        <v>301766000</v>
      </c>
      <c r="I21" s="5">
        <v>315786000</v>
      </c>
      <c r="J21" s="5">
        <v>0</v>
      </c>
      <c r="K21" s="5">
        <f t="shared" ref="K21:K98" si="2">I21+J21</f>
        <v>315786000</v>
      </c>
    </row>
    <row r="22" spans="1:11" ht="15.75" x14ac:dyDescent="0.2">
      <c r="A22" s="15" t="s">
        <v>14</v>
      </c>
      <c r="B22" s="2" t="s">
        <v>143</v>
      </c>
      <c r="C22" s="3">
        <v>280179000</v>
      </c>
      <c r="D22" s="3">
        <f>D23+D24+D25+D26+D27+D28+D29+D30+D31</f>
        <v>11745000</v>
      </c>
      <c r="E22" s="6">
        <f t="shared" si="0"/>
        <v>291924000</v>
      </c>
      <c r="F22" s="6">
        <v>301766000</v>
      </c>
      <c r="G22" s="6">
        <v>0</v>
      </c>
      <c r="H22" s="6">
        <f t="shared" si="1"/>
        <v>301766000</v>
      </c>
      <c r="I22" s="6">
        <v>315786000</v>
      </c>
      <c r="J22" s="6">
        <v>0</v>
      </c>
      <c r="K22" s="6">
        <f t="shared" si="2"/>
        <v>315786000</v>
      </c>
    </row>
    <row r="23" spans="1:11" ht="230.45" customHeight="1" x14ac:dyDescent="0.2">
      <c r="A23" s="15" t="s">
        <v>15</v>
      </c>
      <c r="B23" s="17" t="s">
        <v>190</v>
      </c>
      <c r="C23" s="3">
        <v>260822000</v>
      </c>
      <c r="D23" s="3">
        <v>20617000</v>
      </c>
      <c r="E23" s="6">
        <f t="shared" si="0"/>
        <v>281439000</v>
      </c>
      <c r="F23" s="6">
        <v>280919000</v>
      </c>
      <c r="G23" s="6">
        <v>0</v>
      </c>
      <c r="H23" s="6">
        <f t="shared" si="1"/>
        <v>280919000</v>
      </c>
      <c r="I23" s="6">
        <v>293980000</v>
      </c>
      <c r="J23" s="6">
        <v>0</v>
      </c>
      <c r="K23" s="6">
        <f t="shared" si="2"/>
        <v>293980000</v>
      </c>
    </row>
    <row r="24" spans="1:11" ht="164.45" customHeight="1" x14ac:dyDescent="0.2">
      <c r="A24" s="15" t="s">
        <v>16</v>
      </c>
      <c r="B24" s="17" t="s">
        <v>191</v>
      </c>
      <c r="C24" s="3">
        <v>1120000</v>
      </c>
      <c r="D24" s="3">
        <v>-500000</v>
      </c>
      <c r="E24" s="6">
        <f t="shared" si="0"/>
        <v>620000</v>
      </c>
      <c r="F24" s="6">
        <v>1206000</v>
      </c>
      <c r="G24" s="6">
        <v>0</v>
      </c>
      <c r="H24" s="6">
        <f t="shared" si="1"/>
        <v>1206000</v>
      </c>
      <c r="I24" s="6">
        <v>1261000</v>
      </c>
      <c r="J24" s="6">
        <v>0</v>
      </c>
      <c r="K24" s="6">
        <f t="shared" si="2"/>
        <v>1261000</v>
      </c>
    </row>
    <row r="25" spans="1:11" ht="156" customHeight="1" x14ac:dyDescent="0.2">
      <c r="A25" s="15" t="s">
        <v>140</v>
      </c>
      <c r="B25" s="17" t="s">
        <v>158</v>
      </c>
      <c r="C25" s="3">
        <v>0</v>
      </c>
      <c r="D25" s="3">
        <v>35000</v>
      </c>
      <c r="E25" s="6">
        <f t="shared" si="0"/>
        <v>35000</v>
      </c>
      <c r="F25" s="6"/>
      <c r="G25" s="6"/>
      <c r="H25" s="6"/>
      <c r="I25" s="6"/>
      <c r="J25" s="6"/>
      <c r="K25" s="6"/>
    </row>
    <row r="26" spans="1:11" ht="137.44999999999999" customHeight="1" x14ac:dyDescent="0.2">
      <c r="A26" s="15" t="s">
        <v>17</v>
      </c>
      <c r="B26" s="17" t="s">
        <v>192</v>
      </c>
      <c r="C26" s="3">
        <v>3923000</v>
      </c>
      <c r="D26" s="3">
        <v>-1268000</v>
      </c>
      <c r="E26" s="6">
        <f t="shared" si="0"/>
        <v>2655000</v>
      </c>
      <c r="F26" s="6">
        <v>4225000</v>
      </c>
      <c r="G26" s="6">
        <v>0</v>
      </c>
      <c r="H26" s="6">
        <f t="shared" si="1"/>
        <v>4225000</v>
      </c>
      <c r="I26" s="6">
        <v>4419000</v>
      </c>
      <c r="J26" s="6">
        <v>0</v>
      </c>
      <c r="K26" s="6">
        <f t="shared" si="2"/>
        <v>4419000</v>
      </c>
    </row>
    <row r="27" spans="1:11" ht="87" customHeight="1" x14ac:dyDescent="0.2">
      <c r="A27" s="15" t="s">
        <v>141</v>
      </c>
      <c r="B27" s="18" t="s">
        <v>149</v>
      </c>
      <c r="C27" s="3">
        <v>0</v>
      </c>
      <c r="D27" s="3">
        <v>265000</v>
      </c>
      <c r="E27" s="6">
        <f t="shared" si="0"/>
        <v>265000</v>
      </c>
      <c r="F27" s="6"/>
      <c r="G27" s="6"/>
      <c r="H27" s="6"/>
      <c r="I27" s="6"/>
      <c r="J27" s="6"/>
      <c r="K27" s="6"/>
    </row>
    <row r="28" spans="1:11" ht="408" customHeight="1" x14ac:dyDescent="0.2">
      <c r="A28" s="15" t="s">
        <v>18</v>
      </c>
      <c r="B28" s="17" t="s">
        <v>193</v>
      </c>
      <c r="C28" s="3">
        <v>20000</v>
      </c>
      <c r="D28" s="3">
        <v>1440000</v>
      </c>
      <c r="E28" s="6">
        <f t="shared" si="0"/>
        <v>1460000</v>
      </c>
      <c r="F28" s="6">
        <v>22000</v>
      </c>
      <c r="G28" s="6">
        <v>0</v>
      </c>
      <c r="H28" s="6">
        <f t="shared" si="1"/>
        <v>22000</v>
      </c>
      <c r="I28" s="6">
        <v>23000</v>
      </c>
      <c r="J28" s="6">
        <v>0</v>
      </c>
      <c r="K28" s="6">
        <f t="shared" si="2"/>
        <v>23000</v>
      </c>
    </row>
    <row r="29" spans="1:11" ht="141.75" x14ac:dyDescent="0.2">
      <c r="A29" s="15" t="s">
        <v>19</v>
      </c>
      <c r="B29" s="17" t="s">
        <v>194</v>
      </c>
      <c r="C29" s="3">
        <v>5886000</v>
      </c>
      <c r="D29" s="3">
        <v>-4196000</v>
      </c>
      <c r="E29" s="6">
        <f t="shared" si="0"/>
        <v>1690000</v>
      </c>
      <c r="F29" s="6">
        <v>6339000</v>
      </c>
      <c r="G29" s="6">
        <v>0</v>
      </c>
      <c r="H29" s="6">
        <f t="shared" si="1"/>
        <v>6339000</v>
      </c>
      <c r="I29" s="6">
        <v>6631000</v>
      </c>
      <c r="J29" s="6">
        <v>0</v>
      </c>
      <c r="K29" s="6">
        <f t="shared" si="2"/>
        <v>6631000</v>
      </c>
    </row>
    <row r="30" spans="1:11" ht="105" customHeight="1" x14ac:dyDescent="0.2">
      <c r="A30" s="15" t="s">
        <v>20</v>
      </c>
      <c r="B30" s="17" t="s">
        <v>195</v>
      </c>
      <c r="C30" s="3">
        <v>8408000</v>
      </c>
      <c r="D30" s="3">
        <v>-5038000</v>
      </c>
      <c r="E30" s="6">
        <f t="shared" si="0"/>
        <v>3370000</v>
      </c>
      <c r="F30" s="6">
        <v>9055000</v>
      </c>
      <c r="G30" s="6">
        <v>0</v>
      </c>
      <c r="H30" s="6">
        <f t="shared" si="1"/>
        <v>9055000</v>
      </c>
      <c r="I30" s="6">
        <v>9472000</v>
      </c>
      <c r="J30" s="6">
        <v>0</v>
      </c>
      <c r="K30" s="6">
        <f t="shared" si="2"/>
        <v>9472000</v>
      </c>
    </row>
    <row r="31" spans="1:11" ht="289.89999999999998" customHeight="1" x14ac:dyDescent="0.2">
      <c r="A31" s="15" t="s">
        <v>142</v>
      </c>
      <c r="B31" s="18" t="s">
        <v>150</v>
      </c>
      <c r="C31" s="3">
        <v>0</v>
      </c>
      <c r="D31" s="3">
        <v>390000</v>
      </c>
      <c r="E31" s="6">
        <f t="shared" si="0"/>
        <v>390000</v>
      </c>
      <c r="F31" s="6"/>
      <c r="G31" s="6">
        <v>0</v>
      </c>
      <c r="H31" s="6"/>
      <c r="I31" s="6"/>
      <c r="J31" s="6">
        <v>0</v>
      </c>
      <c r="K31" s="6"/>
    </row>
    <row r="32" spans="1:11" ht="15.75" x14ac:dyDescent="0.2">
      <c r="A32" s="4" t="s">
        <v>21</v>
      </c>
      <c r="B32" s="16" t="s">
        <v>22</v>
      </c>
      <c r="C32" s="5">
        <v>9521000</v>
      </c>
      <c r="D32" s="5">
        <v>2445000</v>
      </c>
      <c r="E32" s="5">
        <f t="shared" si="0"/>
        <v>11966000</v>
      </c>
      <c r="F32" s="5">
        <v>9881000</v>
      </c>
      <c r="G32" s="5">
        <v>0</v>
      </c>
      <c r="H32" s="5">
        <f t="shared" si="1"/>
        <v>9881000</v>
      </c>
      <c r="I32" s="5">
        <v>10237000</v>
      </c>
      <c r="J32" s="5">
        <v>0</v>
      </c>
      <c r="K32" s="5">
        <f t="shared" si="2"/>
        <v>10237000</v>
      </c>
    </row>
    <row r="33" spans="1:11" ht="15.75" x14ac:dyDescent="0.2">
      <c r="A33" s="15" t="s">
        <v>23</v>
      </c>
      <c r="B33" s="17" t="s">
        <v>24</v>
      </c>
      <c r="C33" s="6">
        <v>843000</v>
      </c>
      <c r="D33" s="6">
        <v>338000</v>
      </c>
      <c r="E33" s="6">
        <f t="shared" si="0"/>
        <v>1181000</v>
      </c>
      <c r="F33" s="6">
        <v>884000</v>
      </c>
      <c r="G33" s="6">
        <v>0</v>
      </c>
      <c r="H33" s="6">
        <f t="shared" si="1"/>
        <v>884000</v>
      </c>
      <c r="I33" s="6">
        <v>948000</v>
      </c>
      <c r="J33" s="6">
        <v>0</v>
      </c>
      <c r="K33" s="6">
        <f t="shared" si="2"/>
        <v>948000</v>
      </c>
    </row>
    <row r="34" spans="1:11" ht="15.75" x14ac:dyDescent="0.2">
      <c r="A34" s="15" t="s">
        <v>25</v>
      </c>
      <c r="B34" s="17" t="s">
        <v>24</v>
      </c>
      <c r="C34" s="6">
        <v>843000</v>
      </c>
      <c r="D34" s="6">
        <v>338000</v>
      </c>
      <c r="E34" s="6">
        <f t="shared" si="0"/>
        <v>1181000</v>
      </c>
      <c r="F34" s="6">
        <v>884000</v>
      </c>
      <c r="G34" s="6">
        <v>0</v>
      </c>
      <c r="H34" s="6">
        <f t="shared" si="1"/>
        <v>884000</v>
      </c>
      <c r="I34" s="6">
        <v>948000</v>
      </c>
      <c r="J34" s="6">
        <v>0</v>
      </c>
      <c r="K34" s="6">
        <f t="shared" si="2"/>
        <v>948000</v>
      </c>
    </row>
    <row r="35" spans="1:11" ht="31.5" x14ac:dyDescent="0.2">
      <c r="A35" s="15" t="s">
        <v>26</v>
      </c>
      <c r="B35" s="17" t="s">
        <v>27</v>
      </c>
      <c r="C35" s="6">
        <v>8677000</v>
      </c>
      <c r="D35" s="6">
        <f>D36</f>
        <v>2107000</v>
      </c>
      <c r="E35" s="6">
        <f t="shared" si="0"/>
        <v>10784000</v>
      </c>
      <c r="F35" s="6">
        <v>8996000</v>
      </c>
      <c r="G35" s="6">
        <v>0</v>
      </c>
      <c r="H35" s="6">
        <f t="shared" si="1"/>
        <v>8996000</v>
      </c>
      <c r="I35" s="6">
        <v>9288000</v>
      </c>
      <c r="J35" s="6">
        <v>0</v>
      </c>
      <c r="K35" s="6">
        <f t="shared" si="2"/>
        <v>9288000</v>
      </c>
    </row>
    <row r="36" spans="1:11" ht="39" customHeight="1" x14ac:dyDescent="0.2">
      <c r="A36" s="15" t="s">
        <v>28</v>
      </c>
      <c r="B36" s="17" t="s">
        <v>29</v>
      </c>
      <c r="C36" s="6">
        <v>8677000</v>
      </c>
      <c r="D36" s="6">
        <v>2107000</v>
      </c>
      <c r="E36" s="6">
        <f t="shared" si="0"/>
        <v>10784000</v>
      </c>
      <c r="F36" s="6">
        <v>8996000</v>
      </c>
      <c r="G36" s="6">
        <v>0</v>
      </c>
      <c r="H36" s="6">
        <f t="shared" si="1"/>
        <v>8996000</v>
      </c>
      <c r="I36" s="6">
        <v>9288000</v>
      </c>
      <c r="J36" s="6">
        <v>0</v>
      </c>
      <c r="K36" s="6">
        <f t="shared" si="2"/>
        <v>9288000</v>
      </c>
    </row>
    <row r="37" spans="1:11" ht="15.75" x14ac:dyDescent="0.2">
      <c r="A37" s="4" t="s">
        <v>30</v>
      </c>
      <c r="B37" s="16" t="s">
        <v>31</v>
      </c>
      <c r="C37" s="5">
        <v>7709000</v>
      </c>
      <c r="D37" s="5">
        <v>1406000</v>
      </c>
      <c r="E37" s="5">
        <f t="shared" si="0"/>
        <v>9115000</v>
      </c>
      <c r="F37" s="5">
        <v>7933000</v>
      </c>
      <c r="G37" s="5">
        <v>0</v>
      </c>
      <c r="H37" s="5">
        <f t="shared" si="1"/>
        <v>7933000</v>
      </c>
      <c r="I37" s="5">
        <v>8163000</v>
      </c>
      <c r="J37" s="5">
        <v>0</v>
      </c>
      <c r="K37" s="5">
        <f t="shared" si="2"/>
        <v>8163000</v>
      </c>
    </row>
    <row r="38" spans="1:11" ht="47.25" x14ac:dyDescent="0.2">
      <c r="A38" s="15" t="s">
        <v>32</v>
      </c>
      <c r="B38" s="17" t="s">
        <v>144</v>
      </c>
      <c r="C38" s="6">
        <v>7709000</v>
      </c>
      <c r="D38" s="6">
        <v>1391000</v>
      </c>
      <c r="E38" s="6">
        <f t="shared" si="0"/>
        <v>9100000</v>
      </c>
      <c r="F38" s="6">
        <v>7933000</v>
      </c>
      <c r="G38" s="6">
        <v>0</v>
      </c>
      <c r="H38" s="6">
        <f t="shared" si="1"/>
        <v>7933000</v>
      </c>
      <c r="I38" s="6">
        <v>8163000</v>
      </c>
      <c r="J38" s="6">
        <v>0</v>
      </c>
      <c r="K38" s="6">
        <f t="shared" si="2"/>
        <v>8163000</v>
      </c>
    </row>
    <row r="39" spans="1:11" ht="63" x14ac:dyDescent="0.2">
      <c r="A39" s="15" t="s">
        <v>33</v>
      </c>
      <c r="B39" s="17" t="s">
        <v>34</v>
      </c>
      <c r="C39" s="6">
        <v>7709000</v>
      </c>
      <c r="D39" s="6">
        <v>1391000</v>
      </c>
      <c r="E39" s="6">
        <f t="shared" si="0"/>
        <v>9100000</v>
      </c>
      <c r="F39" s="6">
        <v>7933000</v>
      </c>
      <c r="G39" s="6">
        <v>0</v>
      </c>
      <c r="H39" s="6">
        <f t="shared" si="1"/>
        <v>7933000</v>
      </c>
      <c r="I39" s="6">
        <v>8163000</v>
      </c>
      <c r="J39" s="6">
        <v>0</v>
      </c>
      <c r="K39" s="6">
        <f t="shared" si="2"/>
        <v>8163000</v>
      </c>
    </row>
    <row r="40" spans="1:11" ht="47.25" x14ac:dyDescent="0.2">
      <c r="A40" s="22" t="s">
        <v>145</v>
      </c>
      <c r="B40" s="18" t="s">
        <v>146</v>
      </c>
      <c r="C40" s="6">
        <v>0</v>
      </c>
      <c r="D40" s="6">
        <f>D41</f>
        <v>15000</v>
      </c>
      <c r="E40" s="6">
        <f>C40+D40</f>
        <v>15000</v>
      </c>
      <c r="F40" s="6"/>
      <c r="G40" s="6">
        <v>0</v>
      </c>
      <c r="H40" s="6"/>
      <c r="I40" s="6"/>
      <c r="J40" s="6">
        <v>0</v>
      </c>
      <c r="K40" s="6"/>
    </row>
    <row r="41" spans="1:11" ht="31.5" x14ac:dyDescent="0.2">
      <c r="A41" s="22" t="s">
        <v>147</v>
      </c>
      <c r="B41" s="18" t="s">
        <v>148</v>
      </c>
      <c r="C41" s="6">
        <v>0</v>
      </c>
      <c r="D41" s="6">
        <v>15000</v>
      </c>
      <c r="E41" s="6">
        <f>C41+D41</f>
        <v>15000</v>
      </c>
      <c r="F41" s="6"/>
      <c r="G41" s="6">
        <v>0</v>
      </c>
      <c r="H41" s="6"/>
      <c r="I41" s="6"/>
      <c r="J41" s="6">
        <v>0</v>
      </c>
      <c r="K41" s="6"/>
    </row>
    <row r="42" spans="1:11" ht="47.25" x14ac:dyDescent="0.2">
      <c r="A42" s="4" t="s">
        <v>35</v>
      </c>
      <c r="B42" s="16" t="s">
        <v>36</v>
      </c>
      <c r="C42" s="5">
        <v>6546000</v>
      </c>
      <c r="D42" s="5">
        <v>1620000</v>
      </c>
      <c r="E42" s="5">
        <f t="shared" si="0"/>
        <v>8166000</v>
      </c>
      <c r="F42" s="5">
        <v>5517000</v>
      </c>
      <c r="G42" s="5">
        <v>0</v>
      </c>
      <c r="H42" s="5">
        <f t="shared" si="1"/>
        <v>5517000</v>
      </c>
      <c r="I42" s="5">
        <v>5506000</v>
      </c>
      <c r="J42" s="5">
        <v>0</v>
      </c>
      <c r="K42" s="5">
        <f t="shared" si="2"/>
        <v>5506000</v>
      </c>
    </row>
    <row r="43" spans="1:11" ht="110.25" x14ac:dyDescent="0.2">
      <c r="A43" s="15" t="s">
        <v>37</v>
      </c>
      <c r="B43" s="17" t="s">
        <v>38</v>
      </c>
      <c r="C43" s="6">
        <v>6324000</v>
      </c>
      <c r="D43" s="6">
        <f>D45+D46+D48+D50</f>
        <v>1486000</v>
      </c>
      <c r="E43" s="6">
        <f t="shared" si="0"/>
        <v>7810000</v>
      </c>
      <c r="F43" s="6">
        <v>5305000</v>
      </c>
      <c r="G43" s="6">
        <v>0</v>
      </c>
      <c r="H43" s="6">
        <f t="shared" si="1"/>
        <v>5305000</v>
      </c>
      <c r="I43" s="6">
        <v>5305000</v>
      </c>
      <c r="J43" s="6">
        <v>0</v>
      </c>
      <c r="K43" s="6">
        <f t="shared" si="2"/>
        <v>5305000</v>
      </c>
    </row>
    <row r="44" spans="1:11" ht="78.75" x14ac:dyDescent="0.2">
      <c r="A44" s="15" t="s">
        <v>196</v>
      </c>
      <c r="B44" s="17" t="s">
        <v>197</v>
      </c>
      <c r="C44" s="6"/>
      <c r="D44" s="6">
        <f>D45+D46</f>
        <v>2000000</v>
      </c>
      <c r="E44" s="6"/>
      <c r="F44" s="6"/>
      <c r="G44" s="6">
        <v>0</v>
      </c>
      <c r="H44" s="6"/>
      <c r="I44" s="6"/>
      <c r="J44" s="6">
        <v>0</v>
      </c>
      <c r="K44" s="6"/>
    </row>
    <row r="45" spans="1:11" ht="110.25" x14ac:dyDescent="0.2">
      <c r="A45" s="15" t="s">
        <v>39</v>
      </c>
      <c r="B45" s="17" t="s">
        <v>40</v>
      </c>
      <c r="C45" s="6">
        <v>3258000</v>
      </c>
      <c r="D45" s="6">
        <v>1510000</v>
      </c>
      <c r="E45" s="6">
        <f t="shared" si="0"/>
        <v>4768000</v>
      </c>
      <c r="F45" s="6">
        <v>2508000</v>
      </c>
      <c r="G45" s="6">
        <v>0</v>
      </c>
      <c r="H45" s="6">
        <f t="shared" si="1"/>
        <v>2508000</v>
      </c>
      <c r="I45" s="6">
        <v>2508000</v>
      </c>
      <c r="J45" s="6">
        <v>0</v>
      </c>
      <c r="K45" s="6">
        <f t="shared" si="2"/>
        <v>2508000</v>
      </c>
    </row>
    <row r="46" spans="1:11" ht="94.5" x14ac:dyDescent="0.2">
      <c r="A46" s="15" t="s">
        <v>41</v>
      </c>
      <c r="B46" s="17" t="s">
        <v>42</v>
      </c>
      <c r="C46" s="6">
        <v>640000</v>
      </c>
      <c r="D46" s="6">
        <v>490000</v>
      </c>
      <c r="E46" s="6">
        <f t="shared" si="0"/>
        <v>1130000</v>
      </c>
      <c r="F46" s="6">
        <v>515000</v>
      </c>
      <c r="G46" s="6">
        <v>0</v>
      </c>
      <c r="H46" s="6">
        <f t="shared" si="1"/>
        <v>515000</v>
      </c>
      <c r="I46" s="6">
        <v>515000</v>
      </c>
      <c r="J46" s="6">
        <v>0</v>
      </c>
      <c r="K46" s="6">
        <f t="shared" si="2"/>
        <v>515000</v>
      </c>
    </row>
    <row r="47" spans="1:11" ht="94.5" x14ac:dyDescent="0.2">
      <c r="A47" s="15" t="s">
        <v>198</v>
      </c>
      <c r="B47" s="17" t="s">
        <v>199</v>
      </c>
      <c r="C47" s="6"/>
      <c r="D47" s="6">
        <f>D48</f>
        <v>-41000</v>
      </c>
      <c r="E47" s="6"/>
      <c r="F47" s="6"/>
      <c r="G47" s="6">
        <v>0</v>
      </c>
      <c r="H47" s="6"/>
      <c r="I47" s="6"/>
      <c r="J47" s="6">
        <v>0</v>
      </c>
      <c r="K47" s="6"/>
    </row>
    <row r="48" spans="1:11" ht="110.25" x14ac:dyDescent="0.2">
      <c r="A48" s="15" t="s">
        <v>43</v>
      </c>
      <c r="B48" s="17" t="s">
        <v>44</v>
      </c>
      <c r="C48" s="6">
        <v>82000</v>
      </c>
      <c r="D48" s="6">
        <v>-41000</v>
      </c>
      <c r="E48" s="6">
        <f t="shared" si="0"/>
        <v>41000</v>
      </c>
      <c r="F48" s="6">
        <v>82000</v>
      </c>
      <c r="G48" s="6">
        <v>0</v>
      </c>
      <c r="H48" s="6">
        <f t="shared" si="1"/>
        <v>82000</v>
      </c>
      <c r="I48" s="6">
        <v>82000</v>
      </c>
      <c r="J48" s="6">
        <v>0</v>
      </c>
      <c r="K48" s="6">
        <f t="shared" si="2"/>
        <v>82000</v>
      </c>
    </row>
    <row r="49" spans="1:11" ht="110.25" x14ac:dyDescent="0.2">
      <c r="A49" s="15" t="s">
        <v>200</v>
      </c>
      <c r="B49" s="17" t="s">
        <v>201</v>
      </c>
      <c r="C49" s="6"/>
      <c r="D49" s="6">
        <f>D50</f>
        <v>-473000</v>
      </c>
      <c r="E49" s="6"/>
      <c r="F49" s="6"/>
      <c r="G49" s="6">
        <v>0</v>
      </c>
      <c r="H49" s="6"/>
      <c r="I49" s="6"/>
      <c r="J49" s="6">
        <v>0</v>
      </c>
      <c r="K49" s="6"/>
    </row>
    <row r="50" spans="1:11" ht="94.5" x14ac:dyDescent="0.2">
      <c r="A50" s="15" t="s">
        <v>45</v>
      </c>
      <c r="B50" s="17" t="s">
        <v>46</v>
      </c>
      <c r="C50" s="6">
        <v>2344000</v>
      </c>
      <c r="D50" s="6">
        <v>-473000</v>
      </c>
      <c r="E50" s="6">
        <f t="shared" si="0"/>
        <v>1871000</v>
      </c>
      <c r="F50" s="6">
        <v>2200000</v>
      </c>
      <c r="G50" s="6">
        <v>0</v>
      </c>
      <c r="H50" s="6">
        <f t="shared" si="1"/>
        <v>2200000</v>
      </c>
      <c r="I50" s="6">
        <v>2200000</v>
      </c>
      <c r="J50" s="6">
        <v>0</v>
      </c>
      <c r="K50" s="6">
        <f t="shared" si="2"/>
        <v>2200000</v>
      </c>
    </row>
    <row r="51" spans="1:11" ht="31.5" x14ac:dyDescent="0.2">
      <c r="A51" s="15" t="s">
        <v>47</v>
      </c>
      <c r="B51" s="17" t="s">
        <v>48</v>
      </c>
      <c r="C51" s="6">
        <v>50000</v>
      </c>
      <c r="D51" s="6">
        <f>D52</f>
        <v>95000</v>
      </c>
      <c r="E51" s="6">
        <f t="shared" si="0"/>
        <v>145000</v>
      </c>
      <c r="F51" s="6">
        <v>50000</v>
      </c>
      <c r="G51" s="6">
        <v>0</v>
      </c>
      <c r="H51" s="6">
        <f t="shared" si="1"/>
        <v>50000</v>
      </c>
      <c r="I51" s="6">
        <v>50000</v>
      </c>
      <c r="J51" s="6">
        <v>0</v>
      </c>
      <c r="K51" s="6">
        <f t="shared" si="2"/>
        <v>50000</v>
      </c>
    </row>
    <row r="52" spans="1:11" ht="63" x14ac:dyDescent="0.2">
      <c r="A52" s="15" t="s">
        <v>202</v>
      </c>
      <c r="B52" s="17" t="s">
        <v>203</v>
      </c>
      <c r="C52" s="6"/>
      <c r="D52" s="6">
        <f>D53</f>
        <v>95000</v>
      </c>
      <c r="E52" s="6"/>
      <c r="F52" s="6"/>
      <c r="G52" s="6">
        <v>0</v>
      </c>
      <c r="H52" s="6"/>
      <c r="I52" s="6"/>
      <c r="J52" s="6">
        <v>0</v>
      </c>
      <c r="K52" s="6"/>
    </row>
    <row r="53" spans="1:11" ht="63" x14ac:dyDescent="0.2">
      <c r="A53" s="15" t="s">
        <v>49</v>
      </c>
      <c r="B53" s="17" t="s">
        <v>50</v>
      </c>
      <c r="C53" s="6">
        <v>50000</v>
      </c>
      <c r="D53" s="6">
        <v>95000</v>
      </c>
      <c r="E53" s="6">
        <f t="shared" si="0"/>
        <v>145000</v>
      </c>
      <c r="F53" s="6">
        <v>50000</v>
      </c>
      <c r="G53" s="6">
        <v>0</v>
      </c>
      <c r="H53" s="6">
        <f t="shared" si="1"/>
        <v>50000</v>
      </c>
      <c r="I53" s="6">
        <v>50000</v>
      </c>
      <c r="J53" s="6">
        <v>0</v>
      </c>
      <c r="K53" s="6">
        <f t="shared" si="2"/>
        <v>50000</v>
      </c>
    </row>
    <row r="54" spans="1:11" ht="94.5" x14ac:dyDescent="0.2">
      <c r="A54" s="15" t="s">
        <v>51</v>
      </c>
      <c r="B54" s="19" t="s">
        <v>151</v>
      </c>
      <c r="C54" s="6">
        <v>172000</v>
      </c>
      <c r="D54" s="6">
        <f>D55</f>
        <v>39000</v>
      </c>
      <c r="E54" s="6">
        <f t="shared" si="0"/>
        <v>211000</v>
      </c>
      <c r="F54" s="6">
        <v>162000</v>
      </c>
      <c r="G54" s="6">
        <v>0</v>
      </c>
      <c r="H54" s="6">
        <f t="shared" si="1"/>
        <v>162000</v>
      </c>
      <c r="I54" s="6">
        <v>151000</v>
      </c>
      <c r="J54" s="6">
        <v>0</v>
      </c>
      <c r="K54" s="6">
        <f t="shared" si="2"/>
        <v>151000</v>
      </c>
    </row>
    <row r="55" spans="1:11" ht="94.5" x14ac:dyDescent="0.2">
      <c r="A55" s="15" t="s">
        <v>204</v>
      </c>
      <c r="B55" s="19" t="s">
        <v>205</v>
      </c>
      <c r="C55" s="6"/>
      <c r="D55" s="6">
        <f>D56</f>
        <v>39000</v>
      </c>
      <c r="E55" s="6"/>
      <c r="F55" s="6"/>
      <c r="G55" s="6">
        <v>0</v>
      </c>
      <c r="H55" s="6"/>
      <c r="I55" s="6"/>
      <c r="J55" s="6">
        <v>0</v>
      </c>
      <c r="K55" s="6"/>
    </row>
    <row r="56" spans="1:11" ht="94.5" x14ac:dyDescent="0.2">
      <c r="A56" s="15" t="s">
        <v>52</v>
      </c>
      <c r="B56" s="17" t="s">
        <v>53</v>
      </c>
      <c r="C56" s="6">
        <v>172000</v>
      </c>
      <c r="D56" s="6">
        <v>39000</v>
      </c>
      <c r="E56" s="6">
        <f t="shared" si="0"/>
        <v>211000</v>
      </c>
      <c r="F56" s="6">
        <v>162000</v>
      </c>
      <c r="G56" s="6">
        <v>0</v>
      </c>
      <c r="H56" s="6">
        <f t="shared" si="1"/>
        <v>162000</v>
      </c>
      <c r="I56" s="6">
        <v>151000</v>
      </c>
      <c r="J56" s="6">
        <v>0</v>
      </c>
      <c r="K56" s="6">
        <f t="shared" si="2"/>
        <v>151000</v>
      </c>
    </row>
    <row r="57" spans="1:11" ht="31.5" x14ac:dyDescent="0.2">
      <c r="A57" s="4" t="s">
        <v>54</v>
      </c>
      <c r="B57" s="16" t="s">
        <v>55</v>
      </c>
      <c r="C57" s="5">
        <v>375000</v>
      </c>
      <c r="D57" s="5">
        <f>D58</f>
        <v>562000</v>
      </c>
      <c r="E57" s="5">
        <f t="shared" si="0"/>
        <v>937000</v>
      </c>
      <c r="F57" s="5">
        <v>375000</v>
      </c>
      <c r="G57" s="5">
        <v>0</v>
      </c>
      <c r="H57" s="5">
        <f t="shared" si="1"/>
        <v>375000</v>
      </c>
      <c r="I57" s="5">
        <v>375000</v>
      </c>
      <c r="J57" s="5">
        <v>0</v>
      </c>
      <c r="K57" s="5">
        <f t="shared" si="2"/>
        <v>375000</v>
      </c>
    </row>
    <row r="58" spans="1:11" ht="31.5" x14ac:dyDescent="0.2">
      <c r="A58" s="15" t="s">
        <v>56</v>
      </c>
      <c r="B58" s="17" t="s">
        <v>57</v>
      </c>
      <c r="C58" s="6">
        <v>375000</v>
      </c>
      <c r="D58" s="6">
        <f>D59+D60+D61</f>
        <v>562000</v>
      </c>
      <c r="E58" s="6">
        <f t="shared" si="0"/>
        <v>937000</v>
      </c>
      <c r="F58" s="6">
        <v>375000</v>
      </c>
      <c r="G58" s="6">
        <v>0</v>
      </c>
      <c r="H58" s="6">
        <f t="shared" si="1"/>
        <v>375000</v>
      </c>
      <c r="I58" s="6">
        <v>375000</v>
      </c>
      <c r="J58" s="6">
        <v>0</v>
      </c>
      <c r="K58" s="6">
        <f t="shared" si="2"/>
        <v>375000</v>
      </c>
    </row>
    <row r="59" spans="1:11" ht="31.5" x14ac:dyDescent="0.2">
      <c r="A59" s="15" t="s">
        <v>58</v>
      </c>
      <c r="B59" s="17" t="s">
        <v>59</v>
      </c>
      <c r="C59" s="6">
        <v>167000</v>
      </c>
      <c r="D59" s="6">
        <v>207000</v>
      </c>
      <c r="E59" s="6">
        <f t="shared" si="0"/>
        <v>374000</v>
      </c>
      <c r="F59" s="6">
        <v>167000</v>
      </c>
      <c r="G59" s="6">
        <v>0</v>
      </c>
      <c r="H59" s="6">
        <f t="shared" si="1"/>
        <v>167000</v>
      </c>
      <c r="I59" s="6">
        <v>167000</v>
      </c>
      <c r="J59" s="6">
        <v>0</v>
      </c>
      <c r="K59" s="6">
        <f t="shared" si="2"/>
        <v>167000</v>
      </c>
    </row>
    <row r="60" spans="1:11" ht="31.5" x14ac:dyDescent="0.2">
      <c r="A60" s="15" t="s">
        <v>60</v>
      </c>
      <c r="B60" s="17" t="s">
        <v>61</v>
      </c>
      <c r="C60" s="6">
        <v>140000</v>
      </c>
      <c r="D60" s="6">
        <v>377000</v>
      </c>
      <c r="E60" s="6">
        <f t="shared" si="0"/>
        <v>517000</v>
      </c>
      <c r="F60" s="6">
        <v>140000</v>
      </c>
      <c r="G60" s="6">
        <v>0</v>
      </c>
      <c r="H60" s="6">
        <f t="shared" si="1"/>
        <v>140000</v>
      </c>
      <c r="I60" s="6">
        <v>140000</v>
      </c>
      <c r="J60" s="6">
        <v>0</v>
      </c>
      <c r="K60" s="6">
        <f t="shared" si="2"/>
        <v>140000</v>
      </c>
    </row>
    <row r="61" spans="1:11" ht="31.5" x14ac:dyDescent="0.2">
      <c r="A61" s="20" t="s">
        <v>152</v>
      </c>
      <c r="B61" s="19" t="s">
        <v>153</v>
      </c>
      <c r="C61" s="6">
        <v>68000</v>
      </c>
      <c r="D61" s="6">
        <f>D62</f>
        <v>-22000</v>
      </c>
      <c r="E61" s="6">
        <f t="shared" si="0"/>
        <v>46000</v>
      </c>
      <c r="F61" s="6"/>
      <c r="G61" s="6"/>
      <c r="H61" s="6"/>
      <c r="I61" s="6"/>
      <c r="J61" s="6"/>
      <c r="K61" s="6"/>
    </row>
    <row r="62" spans="1:11" ht="15.75" x14ac:dyDescent="0.2">
      <c r="A62" s="15" t="s">
        <v>62</v>
      </c>
      <c r="B62" s="17" t="s">
        <v>63</v>
      </c>
      <c r="C62" s="6">
        <v>68000</v>
      </c>
      <c r="D62" s="6">
        <v>-22000</v>
      </c>
      <c r="E62" s="6">
        <f t="shared" si="0"/>
        <v>46000</v>
      </c>
      <c r="F62" s="6">
        <v>68000</v>
      </c>
      <c r="G62" s="6">
        <v>0</v>
      </c>
      <c r="H62" s="6">
        <f t="shared" si="1"/>
        <v>68000</v>
      </c>
      <c r="I62" s="6">
        <v>68000</v>
      </c>
      <c r="J62" s="6">
        <v>0</v>
      </c>
      <c r="K62" s="6">
        <f t="shared" si="2"/>
        <v>68000</v>
      </c>
    </row>
    <row r="63" spans="1:11" ht="31.5" x14ac:dyDescent="0.2">
      <c r="A63" s="4" t="s">
        <v>64</v>
      </c>
      <c r="B63" s="16" t="s">
        <v>65</v>
      </c>
      <c r="C63" s="5">
        <v>18334000</v>
      </c>
      <c r="D63" s="5">
        <v>-6943000</v>
      </c>
      <c r="E63" s="5">
        <f t="shared" si="0"/>
        <v>11391000</v>
      </c>
      <c r="F63" s="5">
        <v>3877000</v>
      </c>
      <c r="G63" s="5">
        <v>0</v>
      </c>
      <c r="H63" s="5">
        <f t="shared" si="1"/>
        <v>3877000</v>
      </c>
      <c r="I63" s="5">
        <v>3582000</v>
      </c>
      <c r="J63" s="5">
        <v>0</v>
      </c>
      <c r="K63" s="5">
        <f t="shared" si="2"/>
        <v>3582000</v>
      </c>
    </row>
    <row r="64" spans="1:11" ht="94.5" x14ac:dyDescent="0.2">
      <c r="A64" s="15" t="s">
        <v>66</v>
      </c>
      <c r="B64" s="19" t="s">
        <v>154</v>
      </c>
      <c r="C64" s="6">
        <v>769000</v>
      </c>
      <c r="D64" s="6">
        <f>D66+D67</f>
        <v>3211000</v>
      </c>
      <c r="E64" s="6">
        <f t="shared" si="0"/>
        <v>3980000</v>
      </c>
      <c r="F64" s="6">
        <v>740000</v>
      </c>
      <c r="G64" s="6">
        <v>0</v>
      </c>
      <c r="H64" s="6">
        <f t="shared" si="1"/>
        <v>740000</v>
      </c>
      <c r="I64" s="6">
        <v>445000</v>
      </c>
      <c r="J64" s="6">
        <v>0</v>
      </c>
      <c r="K64" s="6">
        <f t="shared" si="2"/>
        <v>445000</v>
      </c>
    </row>
    <row r="65" spans="1:11" ht="110.25" x14ac:dyDescent="0.2">
      <c r="A65" s="15" t="s">
        <v>207</v>
      </c>
      <c r="B65" s="19" t="s">
        <v>206</v>
      </c>
      <c r="C65" s="6"/>
      <c r="D65" s="6">
        <f>D66</f>
        <v>2711000</v>
      </c>
      <c r="E65" s="6"/>
      <c r="F65" s="6"/>
      <c r="G65" s="6">
        <v>0</v>
      </c>
      <c r="H65" s="6"/>
      <c r="I65" s="6"/>
      <c r="J65" s="6">
        <v>0</v>
      </c>
      <c r="K65" s="6"/>
    </row>
    <row r="66" spans="1:11" ht="110.25" x14ac:dyDescent="0.2">
      <c r="A66" s="15" t="s">
        <v>67</v>
      </c>
      <c r="B66" s="17" t="s">
        <v>68</v>
      </c>
      <c r="C66" s="6">
        <v>769000</v>
      </c>
      <c r="D66" s="6">
        <v>2711000</v>
      </c>
      <c r="E66" s="6">
        <f t="shared" si="0"/>
        <v>3480000</v>
      </c>
      <c r="F66" s="6">
        <v>740000</v>
      </c>
      <c r="G66" s="6">
        <v>0</v>
      </c>
      <c r="H66" s="6">
        <f t="shared" si="1"/>
        <v>740000</v>
      </c>
      <c r="I66" s="6">
        <v>445000</v>
      </c>
      <c r="J66" s="6">
        <v>0</v>
      </c>
      <c r="K66" s="6">
        <f t="shared" si="2"/>
        <v>445000</v>
      </c>
    </row>
    <row r="67" spans="1:11" ht="110.25" x14ac:dyDescent="0.2">
      <c r="A67" s="15" t="s">
        <v>159</v>
      </c>
      <c r="B67" s="17" t="s">
        <v>160</v>
      </c>
      <c r="C67" s="6">
        <v>0</v>
      </c>
      <c r="D67" s="6">
        <f>D68</f>
        <v>500000</v>
      </c>
      <c r="E67" s="6">
        <v>500000</v>
      </c>
      <c r="F67" s="6"/>
      <c r="G67" s="6">
        <v>0</v>
      </c>
      <c r="H67" s="6"/>
      <c r="I67" s="6"/>
      <c r="J67" s="6">
        <v>0</v>
      </c>
      <c r="K67" s="6"/>
    </row>
    <row r="68" spans="1:11" ht="110.25" x14ac:dyDescent="0.2">
      <c r="A68" s="20" t="s">
        <v>155</v>
      </c>
      <c r="B68" s="17" t="s">
        <v>68</v>
      </c>
      <c r="C68" s="6">
        <v>0</v>
      </c>
      <c r="D68" s="6">
        <v>500000</v>
      </c>
      <c r="E68" s="6">
        <v>500000</v>
      </c>
      <c r="F68" s="6"/>
      <c r="G68" s="6">
        <v>0</v>
      </c>
      <c r="H68" s="6"/>
      <c r="I68" s="6"/>
      <c r="J68" s="6">
        <v>0</v>
      </c>
      <c r="K68" s="6"/>
    </row>
    <row r="69" spans="1:11" ht="31.5" x14ac:dyDescent="0.2">
      <c r="A69" s="20" t="s">
        <v>69</v>
      </c>
      <c r="B69" s="17" t="s">
        <v>70</v>
      </c>
      <c r="C69" s="6"/>
      <c r="D69" s="6">
        <f>D70</f>
        <v>-11642000</v>
      </c>
      <c r="E69" s="6"/>
      <c r="F69" s="6"/>
      <c r="G69" s="6">
        <v>0</v>
      </c>
      <c r="H69" s="6"/>
      <c r="I69" s="6"/>
      <c r="J69" s="6">
        <v>0</v>
      </c>
      <c r="K69" s="6"/>
    </row>
    <row r="70" spans="1:11" ht="47.25" x14ac:dyDescent="0.2">
      <c r="A70" s="20" t="s">
        <v>208</v>
      </c>
      <c r="B70" s="17" t="s">
        <v>209</v>
      </c>
      <c r="C70" s="6"/>
      <c r="D70" s="6">
        <f>D71+D72</f>
        <v>-11642000</v>
      </c>
      <c r="E70" s="6"/>
      <c r="F70" s="6"/>
      <c r="G70" s="6">
        <v>0</v>
      </c>
      <c r="H70" s="6"/>
      <c r="I70" s="6"/>
      <c r="J70" s="6">
        <v>0</v>
      </c>
      <c r="K70" s="6"/>
    </row>
    <row r="71" spans="1:11" ht="78.75" x14ac:dyDescent="0.2">
      <c r="A71" s="15" t="s">
        <v>71</v>
      </c>
      <c r="B71" s="17" t="s">
        <v>72</v>
      </c>
      <c r="C71" s="6">
        <v>17415000</v>
      </c>
      <c r="D71" s="6">
        <v>-12025000</v>
      </c>
      <c r="E71" s="6">
        <f t="shared" si="0"/>
        <v>5390000</v>
      </c>
      <c r="F71" s="6">
        <v>3000000</v>
      </c>
      <c r="G71" s="6">
        <v>0</v>
      </c>
      <c r="H71" s="6">
        <f t="shared" si="1"/>
        <v>3000000</v>
      </c>
      <c r="I71" s="6">
        <v>3000000</v>
      </c>
      <c r="J71" s="6">
        <v>0</v>
      </c>
      <c r="K71" s="6">
        <f t="shared" si="2"/>
        <v>3000000</v>
      </c>
    </row>
    <row r="72" spans="1:11" ht="63" x14ac:dyDescent="0.2">
      <c r="A72" s="15" t="s">
        <v>73</v>
      </c>
      <c r="B72" s="17" t="s">
        <v>74</v>
      </c>
      <c r="C72" s="6">
        <v>100000</v>
      </c>
      <c r="D72" s="6">
        <v>383000</v>
      </c>
      <c r="E72" s="6">
        <f t="shared" si="0"/>
        <v>483000</v>
      </c>
      <c r="F72" s="6">
        <v>100000</v>
      </c>
      <c r="G72" s="6">
        <v>0</v>
      </c>
      <c r="H72" s="6">
        <f t="shared" si="1"/>
        <v>100000</v>
      </c>
      <c r="I72" s="6">
        <v>100000</v>
      </c>
      <c r="J72" s="6">
        <v>0</v>
      </c>
      <c r="K72" s="6">
        <f t="shared" si="2"/>
        <v>100000</v>
      </c>
    </row>
    <row r="73" spans="1:11" ht="31.5" x14ac:dyDescent="0.2">
      <c r="A73" s="20" t="s">
        <v>69</v>
      </c>
      <c r="B73" s="17" t="s">
        <v>70</v>
      </c>
      <c r="C73" s="6">
        <v>0</v>
      </c>
      <c r="D73" s="6">
        <f>D74</f>
        <v>1361000</v>
      </c>
      <c r="E73" s="6">
        <f>C73+D73</f>
        <v>1361000</v>
      </c>
      <c r="F73" s="6"/>
      <c r="G73" s="6">
        <v>0</v>
      </c>
      <c r="H73" s="6"/>
      <c r="I73" s="6"/>
      <c r="J73" s="6">
        <v>0</v>
      </c>
      <c r="K73" s="6"/>
    </row>
    <row r="74" spans="1:11" ht="63" x14ac:dyDescent="0.2">
      <c r="A74" s="20" t="s">
        <v>170</v>
      </c>
      <c r="B74" s="17" t="s">
        <v>172</v>
      </c>
      <c r="C74" s="6">
        <v>0</v>
      </c>
      <c r="D74" s="6">
        <f>D75</f>
        <v>1361000</v>
      </c>
      <c r="E74" s="6">
        <f>C74+D74</f>
        <v>1361000</v>
      </c>
      <c r="F74" s="6"/>
      <c r="G74" s="6">
        <v>0</v>
      </c>
      <c r="H74" s="6"/>
      <c r="I74" s="6"/>
      <c r="J74" s="6">
        <v>0</v>
      </c>
      <c r="K74" s="6"/>
    </row>
    <row r="75" spans="1:11" ht="63" x14ac:dyDescent="0.2">
      <c r="A75" s="20" t="s">
        <v>171</v>
      </c>
      <c r="B75" s="17" t="s">
        <v>173</v>
      </c>
      <c r="C75" s="6">
        <v>0</v>
      </c>
      <c r="D75" s="6">
        <v>1361000</v>
      </c>
      <c r="E75" s="6">
        <f>C75+D75</f>
        <v>1361000</v>
      </c>
      <c r="F75" s="6"/>
      <c r="G75" s="6">
        <v>0</v>
      </c>
      <c r="H75" s="6"/>
      <c r="I75" s="6"/>
      <c r="J75" s="6">
        <v>0</v>
      </c>
      <c r="K75" s="6"/>
    </row>
    <row r="76" spans="1:11" ht="78.75" x14ac:dyDescent="0.2">
      <c r="A76" s="15" t="s">
        <v>75</v>
      </c>
      <c r="B76" s="19" t="s">
        <v>156</v>
      </c>
      <c r="C76" s="6">
        <v>50000</v>
      </c>
      <c r="D76" s="6">
        <f>D77+D78</f>
        <v>127000</v>
      </c>
      <c r="E76" s="6">
        <f t="shared" si="0"/>
        <v>177000</v>
      </c>
      <c r="F76" s="6">
        <v>37000</v>
      </c>
      <c r="G76" s="6">
        <v>0</v>
      </c>
      <c r="H76" s="6">
        <f t="shared" si="1"/>
        <v>37000</v>
      </c>
      <c r="I76" s="6">
        <v>37000</v>
      </c>
      <c r="J76" s="6">
        <v>0</v>
      </c>
      <c r="K76" s="6">
        <f t="shared" si="2"/>
        <v>37000</v>
      </c>
    </row>
    <row r="77" spans="1:11" ht="110.25" x14ac:dyDescent="0.2">
      <c r="A77" s="15" t="s">
        <v>76</v>
      </c>
      <c r="B77" s="17" t="s">
        <v>77</v>
      </c>
      <c r="C77" s="6">
        <v>24000</v>
      </c>
      <c r="D77" s="6">
        <v>70000</v>
      </c>
      <c r="E77" s="6">
        <f t="shared" si="0"/>
        <v>94000</v>
      </c>
      <c r="F77" s="6">
        <v>24000</v>
      </c>
      <c r="G77" s="6">
        <v>0</v>
      </c>
      <c r="H77" s="6">
        <f t="shared" si="1"/>
        <v>24000</v>
      </c>
      <c r="I77" s="6">
        <v>24000</v>
      </c>
      <c r="J77" s="6">
        <v>0</v>
      </c>
      <c r="K77" s="6">
        <f t="shared" si="2"/>
        <v>24000</v>
      </c>
    </row>
    <row r="78" spans="1:11" ht="94.5" x14ac:dyDescent="0.2">
      <c r="A78" s="15" t="s">
        <v>78</v>
      </c>
      <c r="B78" s="17" t="s">
        <v>79</v>
      </c>
      <c r="C78" s="6">
        <v>26000</v>
      </c>
      <c r="D78" s="6">
        <v>57000</v>
      </c>
      <c r="E78" s="6">
        <f t="shared" si="0"/>
        <v>83000</v>
      </c>
      <c r="F78" s="6">
        <v>13000</v>
      </c>
      <c r="G78" s="6">
        <v>0</v>
      </c>
      <c r="H78" s="6">
        <f t="shared" si="1"/>
        <v>13000</v>
      </c>
      <c r="I78" s="6">
        <v>13000</v>
      </c>
      <c r="J78" s="6">
        <v>0</v>
      </c>
      <c r="K78" s="6">
        <f t="shared" si="2"/>
        <v>13000</v>
      </c>
    </row>
    <row r="79" spans="1:11" ht="15.75" x14ac:dyDescent="0.2">
      <c r="A79" s="4" t="s">
        <v>80</v>
      </c>
      <c r="B79" s="16" t="s">
        <v>81</v>
      </c>
      <c r="C79" s="5">
        <v>1573000</v>
      </c>
      <c r="D79" s="5">
        <f>D80+D97+D100+D102+D107</f>
        <v>525500</v>
      </c>
      <c r="E79" s="5">
        <f t="shared" si="0"/>
        <v>2098500</v>
      </c>
      <c r="F79" s="5">
        <v>1715000</v>
      </c>
      <c r="G79" s="5">
        <v>0</v>
      </c>
      <c r="H79" s="5">
        <f t="shared" si="1"/>
        <v>1715000</v>
      </c>
      <c r="I79" s="5">
        <v>1866000</v>
      </c>
      <c r="J79" s="5">
        <v>0</v>
      </c>
      <c r="K79" s="5">
        <f t="shared" si="2"/>
        <v>1866000</v>
      </c>
    </row>
    <row r="80" spans="1:11" s="7" customFormat="1" ht="47.25" x14ac:dyDescent="0.2">
      <c r="A80" s="20" t="s">
        <v>82</v>
      </c>
      <c r="B80" s="19" t="s">
        <v>83</v>
      </c>
      <c r="C80" s="6">
        <v>1041000</v>
      </c>
      <c r="D80" s="6">
        <f>D82+D84+D86+D88+D90++D92+D94+D96</f>
        <v>86000</v>
      </c>
      <c r="E80" s="6">
        <f t="shared" si="0"/>
        <v>1127000</v>
      </c>
      <c r="F80" s="6">
        <v>1135000</v>
      </c>
      <c r="G80" s="6">
        <v>0</v>
      </c>
      <c r="H80" s="6">
        <f t="shared" si="1"/>
        <v>1135000</v>
      </c>
      <c r="I80" s="6">
        <v>1235000</v>
      </c>
      <c r="J80" s="6">
        <v>0</v>
      </c>
      <c r="K80" s="6">
        <f t="shared" si="2"/>
        <v>1235000</v>
      </c>
    </row>
    <row r="81" spans="1:11" s="7" customFormat="1" ht="78.75" x14ac:dyDescent="0.2">
      <c r="A81" s="20" t="s">
        <v>210</v>
      </c>
      <c r="B81" s="19" t="s">
        <v>211</v>
      </c>
      <c r="C81" s="6"/>
      <c r="D81" s="6">
        <f>D82</f>
        <v>39000</v>
      </c>
      <c r="E81" s="6"/>
      <c r="F81" s="6"/>
      <c r="G81" s="6">
        <v>0</v>
      </c>
      <c r="H81" s="6"/>
      <c r="I81" s="6"/>
      <c r="J81" s="6">
        <v>0</v>
      </c>
      <c r="K81" s="6"/>
    </row>
    <row r="82" spans="1:11" s="7" customFormat="1" ht="110.25" x14ac:dyDescent="0.2">
      <c r="A82" s="20" t="s">
        <v>84</v>
      </c>
      <c r="B82" s="19" t="s">
        <v>85</v>
      </c>
      <c r="C82" s="6">
        <v>5000</v>
      </c>
      <c r="D82" s="6">
        <v>39000</v>
      </c>
      <c r="E82" s="6">
        <f t="shared" si="0"/>
        <v>44000</v>
      </c>
      <c r="F82" s="6">
        <v>5000</v>
      </c>
      <c r="G82" s="6">
        <v>0</v>
      </c>
      <c r="H82" s="6">
        <f t="shared" si="1"/>
        <v>5000</v>
      </c>
      <c r="I82" s="6">
        <v>5000</v>
      </c>
      <c r="J82" s="6">
        <v>0</v>
      </c>
      <c r="K82" s="6">
        <f t="shared" si="2"/>
        <v>5000</v>
      </c>
    </row>
    <row r="83" spans="1:11" s="7" customFormat="1" ht="110.25" x14ac:dyDescent="0.2">
      <c r="A83" s="20" t="s">
        <v>212</v>
      </c>
      <c r="B83" s="19" t="s">
        <v>213</v>
      </c>
      <c r="C83" s="6"/>
      <c r="D83" s="6">
        <f>D84</f>
        <v>52000</v>
      </c>
      <c r="E83" s="6"/>
      <c r="F83" s="6"/>
      <c r="G83" s="6">
        <v>0</v>
      </c>
      <c r="H83" s="6"/>
      <c r="I83" s="6"/>
      <c r="J83" s="6">
        <v>0</v>
      </c>
      <c r="K83" s="6"/>
    </row>
    <row r="84" spans="1:11" s="7" customFormat="1" ht="141.75" x14ac:dyDescent="0.2">
      <c r="A84" s="20" t="s">
        <v>86</v>
      </c>
      <c r="B84" s="19" t="s">
        <v>230</v>
      </c>
      <c r="C84" s="6">
        <v>119000</v>
      </c>
      <c r="D84" s="6">
        <v>52000</v>
      </c>
      <c r="E84" s="6">
        <f t="shared" si="0"/>
        <v>171000</v>
      </c>
      <c r="F84" s="6">
        <v>130000</v>
      </c>
      <c r="G84" s="6">
        <v>0</v>
      </c>
      <c r="H84" s="6">
        <f t="shared" si="1"/>
        <v>130000</v>
      </c>
      <c r="I84" s="6">
        <v>141000</v>
      </c>
      <c r="J84" s="6">
        <v>0</v>
      </c>
      <c r="K84" s="6">
        <f t="shared" si="2"/>
        <v>141000</v>
      </c>
    </row>
    <row r="85" spans="1:11" s="7" customFormat="1" ht="78.75" x14ac:dyDescent="0.2">
      <c r="A85" s="20" t="s">
        <v>214</v>
      </c>
      <c r="B85" s="19" t="s">
        <v>215</v>
      </c>
      <c r="C85" s="6"/>
      <c r="D85" s="6">
        <f>D86</f>
        <v>184000</v>
      </c>
      <c r="E85" s="6"/>
      <c r="F85" s="6"/>
      <c r="G85" s="6">
        <v>0</v>
      </c>
      <c r="H85" s="6"/>
      <c r="I85" s="6"/>
      <c r="J85" s="6">
        <v>0</v>
      </c>
      <c r="K85" s="6"/>
    </row>
    <row r="86" spans="1:11" s="7" customFormat="1" ht="110.25" x14ac:dyDescent="0.2">
      <c r="A86" s="20" t="s">
        <v>87</v>
      </c>
      <c r="B86" s="19" t="s">
        <v>88</v>
      </c>
      <c r="C86" s="6">
        <v>66000</v>
      </c>
      <c r="D86" s="6">
        <v>184000</v>
      </c>
      <c r="E86" s="6">
        <f t="shared" si="0"/>
        <v>250000</v>
      </c>
      <c r="F86" s="6">
        <v>72000</v>
      </c>
      <c r="G86" s="6">
        <v>0</v>
      </c>
      <c r="H86" s="6">
        <f t="shared" si="1"/>
        <v>72000</v>
      </c>
      <c r="I86" s="6">
        <v>78000</v>
      </c>
      <c r="J86" s="6">
        <v>0</v>
      </c>
      <c r="K86" s="6">
        <f t="shared" si="2"/>
        <v>78000</v>
      </c>
    </row>
    <row r="87" spans="1:11" s="7" customFormat="1" ht="94.5" x14ac:dyDescent="0.2">
      <c r="A87" s="20" t="s">
        <v>216</v>
      </c>
      <c r="B87" s="19" t="s">
        <v>217</v>
      </c>
      <c r="C87" s="6"/>
      <c r="D87" s="6">
        <f>D88</f>
        <v>-32000</v>
      </c>
      <c r="E87" s="6"/>
      <c r="F87" s="6"/>
      <c r="G87" s="6">
        <v>0</v>
      </c>
      <c r="H87" s="6"/>
      <c r="I87" s="6"/>
      <c r="J87" s="6">
        <v>0</v>
      </c>
      <c r="K87" s="6"/>
    </row>
    <row r="88" spans="1:11" s="7" customFormat="1" ht="126" x14ac:dyDescent="0.2">
      <c r="A88" s="20" t="s">
        <v>89</v>
      </c>
      <c r="B88" s="19" t="s">
        <v>231</v>
      </c>
      <c r="C88" s="6">
        <v>37000</v>
      </c>
      <c r="D88" s="6">
        <v>-32000</v>
      </c>
      <c r="E88" s="6">
        <f t="shared" si="0"/>
        <v>5000</v>
      </c>
      <c r="F88" s="6">
        <v>40000</v>
      </c>
      <c r="G88" s="6">
        <v>0</v>
      </c>
      <c r="H88" s="6">
        <f t="shared" si="1"/>
        <v>40000</v>
      </c>
      <c r="I88" s="6">
        <v>44000</v>
      </c>
      <c r="J88" s="6">
        <v>0</v>
      </c>
      <c r="K88" s="6">
        <f t="shared" si="2"/>
        <v>44000</v>
      </c>
    </row>
    <row r="89" spans="1:11" s="7" customFormat="1" ht="126" x14ac:dyDescent="0.2">
      <c r="A89" s="20" t="s">
        <v>218</v>
      </c>
      <c r="B89" s="19" t="s">
        <v>219</v>
      </c>
      <c r="C89" s="6"/>
      <c r="D89" s="6">
        <f>D90</f>
        <v>-13000</v>
      </c>
      <c r="E89" s="6"/>
      <c r="F89" s="6"/>
      <c r="G89" s="6">
        <v>0</v>
      </c>
      <c r="H89" s="6"/>
      <c r="I89" s="6"/>
      <c r="J89" s="6">
        <v>0</v>
      </c>
      <c r="K89" s="6"/>
    </row>
    <row r="90" spans="1:11" s="7" customFormat="1" ht="157.5" x14ac:dyDescent="0.2">
      <c r="A90" s="20" t="s">
        <v>90</v>
      </c>
      <c r="B90" s="19" t="s">
        <v>91</v>
      </c>
      <c r="C90" s="6">
        <v>17000</v>
      </c>
      <c r="D90" s="6">
        <v>-13000</v>
      </c>
      <c r="E90" s="6">
        <f t="shared" si="0"/>
        <v>4000</v>
      </c>
      <c r="F90" s="6">
        <v>18000</v>
      </c>
      <c r="G90" s="6">
        <v>0</v>
      </c>
      <c r="H90" s="6">
        <f t="shared" si="1"/>
        <v>18000</v>
      </c>
      <c r="I90" s="6">
        <v>19000</v>
      </c>
      <c r="J90" s="6">
        <v>0</v>
      </c>
      <c r="K90" s="6">
        <f t="shared" si="2"/>
        <v>19000</v>
      </c>
    </row>
    <row r="91" spans="1:11" s="7" customFormat="1" ht="78.75" x14ac:dyDescent="0.2">
      <c r="A91" s="20" t="s">
        <v>220</v>
      </c>
      <c r="B91" s="19" t="s">
        <v>221</v>
      </c>
      <c r="C91" s="6"/>
      <c r="D91" s="6">
        <f>D92</f>
        <v>-26000</v>
      </c>
      <c r="E91" s="6"/>
      <c r="F91" s="6"/>
      <c r="G91" s="6">
        <v>0</v>
      </c>
      <c r="H91" s="6"/>
      <c r="I91" s="6"/>
      <c r="J91" s="6">
        <v>0</v>
      </c>
      <c r="K91" s="6"/>
    </row>
    <row r="92" spans="1:11" s="7" customFormat="1" ht="110.25" x14ac:dyDescent="0.2">
      <c r="A92" s="20" t="s">
        <v>92</v>
      </c>
      <c r="B92" s="19" t="s">
        <v>93</v>
      </c>
      <c r="C92" s="6">
        <v>51000</v>
      </c>
      <c r="D92" s="6">
        <v>-26000</v>
      </c>
      <c r="E92" s="6">
        <f t="shared" si="0"/>
        <v>25000</v>
      </c>
      <c r="F92" s="6">
        <v>56000</v>
      </c>
      <c r="G92" s="6">
        <v>0</v>
      </c>
      <c r="H92" s="6">
        <f t="shared" si="1"/>
        <v>56000</v>
      </c>
      <c r="I92" s="6">
        <v>61000</v>
      </c>
      <c r="J92" s="6">
        <v>0</v>
      </c>
      <c r="K92" s="6">
        <f t="shared" si="2"/>
        <v>61000</v>
      </c>
    </row>
    <row r="93" spans="1:11" s="7" customFormat="1" ht="78.75" x14ac:dyDescent="0.2">
      <c r="A93" s="20" t="s">
        <v>222</v>
      </c>
      <c r="B93" s="19" t="s">
        <v>223</v>
      </c>
      <c r="C93" s="6"/>
      <c r="D93" s="6">
        <f>D94</f>
        <v>-40000</v>
      </c>
      <c r="E93" s="6"/>
      <c r="F93" s="6"/>
      <c r="G93" s="6">
        <v>0</v>
      </c>
      <c r="H93" s="6"/>
      <c r="I93" s="6"/>
      <c r="J93" s="6">
        <v>0</v>
      </c>
      <c r="K93" s="6"/>
    </row>
    <row r="94" spans="1:11" s="7" customFormat="1" ht="110.25" x14ac:dyDescent="0.2">
      <c r="A94" s="20" t="s">
        <v>94</v>
      </c>
      <c r="B94" s="19" t="s">
        <v>95</v>
      </c>
      <c r="C94" s="6">
        <v>51000</v>
      </c>
      <c r="D94" s="6">
        <v>-40000</v>
      </c>
      <c r="E94" s="6">
        <f t="shared" si="0"/>
        <v>11000</v>
      </c>
      <c r="F94" s="6">
        <v>56000</v>
      </c>
      <c r="G94" s="6">
        <v>0</v>
      </c>
      <c r="H94" s="6">
        <f t="shared" si="1"/>
        <v>56000</v>
      </c>
      <c r="I94" s="6">
        <v>61000</v>
      </c>
      <c r="J94" s="6">
        <v>0</v>
      </c>
      <c r="K94" s="6">
        <f t="shared" si="2"/>
        <v>61000</v>
      </c>
    </row>
    <row r="95" spans="1:11" s="7" customFormat="1" ht="78.75" x14ac:dyDescent="0.2">
      <c r="A95" s="20" t="s">
        <v>224</v>
      </c>
      <c r="B95" s="19" t="s">
        <v>225</v>
      </c>
      <c r="C95" s="6"/>
      <c r="D95" s="6">
        <f>D96</f>
        <v>-78000</v>
      </c>
      <c r="E95" s="6"/>
      <c r="F95" s="6"/>
      <c r="G95" s="6">
        <v>0</v>
      </c>
      <c r="H95" s="6"/>
      <c r="I95" s="6"/>
      <c r="J95" s="6">
        <v>0</v>
      </c>
      <c r="K95" s="6"/>
    </row>
    <row r="96" spans="1:11" s="7" customFormat="1" ht="110.25" x14ac:dyDescent="0.2">
      <c r="A96" s="20" t="s">
        <v>96</v>
      </c>
      <c r="B96" s="19" t="s">
        <v>97</v>
      </c>
      <c r="C96" s="6">
        <v>677000</v>
      </c>
      <c r="D96" s="6">
        <v>-78000</v>
      </c>
      <c r="E96" s="6">
        <f t="shared" si="0"/>
        <v>599000</v>
      </c>
      <c r="F96" s="6">
        <v>738000</v>
      </c>
      <c r="G96" s="6">
        <v>0</v>
      </c>
      <c r="H96" s="6">
        <f t="shared" si="1"/>
        <v>738000</v>
      </c>
      <c r="I96" s="6">
        <v>804000</v>
      </c>
      <c r="J96" s="6">
        <v>0</v>
      </c>
      <c r="K96" s="6">
        <f t="shared" si="2"/>
        <v>804000</v>
      </c>
    </row>
    <row r="97" spans="1:11" s="7" customFormat="1" ht="157.5" x14ac:dyDescent="0.2">
      <c r="A97" s="20" t="s">
        <v>98</v>
      </c>
      <c r="B97" s="19" t="s">
        <v>99</v>
      </c>
      <c r="C97" s="6">
        <v>218000</v>
      </c>
      <c r="D97" s="6">
        <f>D98</f>
        <v>172000</v>
      </c>
      <c r="E97" s="6">
        <f t="shared" si="0"/>
        <v>390000</v>
      </c>
      <c r="F97" s="6">
        <v>238000</v>
      </c>
      <c r="G97" s="6">
        <v>0</v>
      </c>
      <c r="H97" s="6">
        <f t="shared" si="1"/>
        <v>238000</v>
      </c>
      <c r="I97" s="6">
        <v>259000</v>
      </c>
      <c r="J97" s="6">
        <v>0</v>
      </c>
      <c r="K97" s="6">
        <f t="shared" si="2"/>
        <v>259000</v>
      </c>
    </row>
    <row r="98" spans="1:11" s="7" customFormat="1" ht="189" x14ac:dyDescent="0.2">
      <c r="A98" s="20" t="s">
        <v>100</v>
      </c>
      <c r="B98" s="19" t="s">
        <v>101</v>
      </c>
      <c r="C98" s="6">
        <v>218000</v>
      </c>
      <c r="D98" s="6">
        <v>172000</v>
      </c>
      <c r="E98" s="6">
        <f t="shared" si="0"/>
        <v>390000</v>
      </c>
      <c r="F98" s="6">
        <v>238000</v>
      </c>
      <c r="G98" s="6">
        <v>0</v>
      </c>
      <c r="H98" s="6">
        <f t="shared" si="1"/>
        <v>238000</v>
      </c>
      <c r="I98" s="6">
        <v>259000</v>
      </c>
      <c r="J98" s="6">
        <v>0</v>
      </c>
      <c r="K98" s="6">
        <f t="shared" si="2"/>
        <v>259000</v>
      </c>
    </row>
    <row r="99" spans="1:11" s="7" customFormat="1" ht="141.75" x14ac:dyDescent="0.2">
      <c r="A99" s="20" t="s">
        <v>102</v>
      </c>
      <c r="B99" s="19" t="s">
        <v>103</v>
      </c>
      <c r="C99" s="6"/>
      <c r="D99" s="6">
        <f>D100</f>
        <v>82000</v>
      </c>
      <c r="E99" s="6"/>
      <c r="F99" s="6"/>
      <c r="G99" s="6">
        <v>0</v>
      </c>
      <c r="H99" s="6"/>
      <c r="I99" s="6"/>
      <c r="J99" s="6">
        <v>0</v>
      </c>
      <c r="K99" s="6"/>
    </row>
    <row r="100" spans="1:11" s="7" customFormat="1" ht="141.75" x14ac:dyDescent="0.2">
      <c r="A100" s="20" t="s">
        <v>102</v>
      </c>
      <c r="B100" s="19" t="s">
        <v>103</v>
      </c>
      <c r="C100" s="6">
        <v>44000</v>
      </c>
      <c r="D100" s="6">
        <f>D101</f>
        <v>82000</v>
      </c>
      <c r="E100" s="6">
        <f t="shared" ref="E100:E129" si="3">C100+D100</f>
        <v>126000</v>
      </c>
      <c r="F100" s="6">
        <v>48000</v>
      </c>
      <c r="G100" s="6">
        <v>0</v>
      </c>
      <c r="H100" s="6">
        <f t="shared" ref="H100:H129" si="4">F100+G100</f>
        <v>48000</v>
      </c>
      <c r="I100" s="6">
        <v>52000</v>
      </c>
      <c r="J100" s="6">
        <v>0</v>
      </c>
      <c r="K100" s="6">
        <f t="shared" ref="K100:K129" si="5">I100+J100</f>
        <v>52000</v>
      </c>
    </row>
    <row r="101" spans="1:11" s="7" customFormat="1" ht="94.5" x14ac:dyDescent="0.2">
      <c r="A101" s="20" t="s">
        <v>104</v>
      </c>
      <c r="B101" s="19" t="s">
        <v>105</v>
      </c>
      <c r="C101" s="6">
        <v>44000</v>
      </c>
      <c r="D101" s="6">
        <v>82000</v>
      </c>
      <c r="E101" s="6">
        <f t="shared" si="3"/>
        <v>126000</v>
      </c>
      <c r="F101" s="6">
        <v>48000</v>
      </c>
      <c r="G101" s="6">
        <v>0</v>
      </c>
      <c r="H101" s="6">
        <f t="shared" si="4"/>
        <v>48000</v>
      </c>
      <c r="I101" s="6">
        <v>52000</v>
      </c>
      <c r="J101" s="6">
        <v>0</v>
      </c>
      <c r="K101" s="6">
        <f t="shared" si="5"/>
        <v>52000</v>
      </c>
    </row>
    <row r="102" spans="1:11" s="7" customFormat="1" ht="31.5" x14ac:dyDescent="0.2">
      <c r="A102" s="20" t="s">
        <v>157</v>
      </c>
      <c r="B102" s="19" t="s">
        <v>161</v>
      </c>
      <c r="C102" s="6">
        <v>0</v>
      </c>
      <c r="D102" s="6">
        <f>D103+D105</f>
        <v>147500</v>
      </c>
      <c r="E102" s="6">
        <f>C102+D102</f>
        <v>147500</v>
      </c>
      <c r="F102" s="6"/>
      <c r="G102" s="6">
        <v>0</v>
      </c>
      <c r="H102" s="6"/>
      <c r="I102" s="6"/>
      <c r="J102" s="6">
        <v>0</v>
      </c>
      <c r="K102" s="6"/>
    </row>
    <row r="103" spans="1:11" s="7" customFormat="1" ht="110.25" x14ac:dyDescent="0.2">
      <c r="A103" s="20" t="s">
        <v>164</v>
      </c>
      <c r="B103" s="19" t="s">
        <v>162</v>
      </c>
      <c r="C103" s="6">
        <v>0</v>
      </c>
      <c r="D103" s="6">
        <f>D104</f>
        <v>144500</v>
      </c>
      <c r="E103" s="6">
        <f>C103+D103</f>
        <v>144500</v>
      </c>
      <c r="F103" s="6"/>
      <c r="G103" s="6">
        <v>0</v>
      </c>
      <c r="H103" s="6"/>
      <c r="I103" s="6"/>
      <c r="J103" s="6">
        <v>0</v>
      </c>
      <c r="K103" s="6"/>
    </row>
    <row r="104" spans="1:11" s="7" customFormat="1" ht="47.25" x14ac:dyDescent="0.2">
      <c r="A104" s="20" t="s">
        <v>164</v>
      </c>
      <c r="B104" s="19" t="s">
        <v>163</v>
      </c>
      <c r="C104" s="6">
        <v>0</v>
      </c>
      <c r="D104" s="6">
        <v>144500</v>
      </c>
      <c r="E104" s="6">
        <f>C104+D104</f>
        <v>144500</v>
      </c>
      <c r="F104" s="6"/>
      <c r="G104" s="6">
        <v>0</v>
      </c>
      <c r="H104" s="6"/>
      <c r="I104" s="6"/>
      <c r="J104" s="6">
        <v>0</v>
      </c>
      <c r="K104" s="6"/>
    </row>
    <row r="105" spans="1:11" s="7" customFormat="1" ht="94.5" x14ac:dyDescent="0.2">
      <c r="A105" s="20" t="s">
        <v>226</v>
      </c>
      <c r="B105" s="19" t="s">
        <v>166</v>
      </c>
      <c r="C105" s="6">
        <v>0</v>
      </c>
      <c r="D105" s="6">
        <f>D106</f>
        <v>3000</v>
      </c>
      <c r="E105" s="6">
        <f>C105+D105</f>
        <v>3000</v>
      </c>
      <c r="F105" s="6"/>
      <c r="G105" s="6">
        <v>0</v>
      </c>
      <c r="H105" s="6"/>
      <c r="I105" s="6"/>
      <c r="J105" s="6">
        <v>0</v>
      </c>
      <c r="K105" s="6"/>
    </row>
    <row r="106" spans="1:11" s="7" customFormat="1" ht="94.5" x14ac:dyDescent="0.2">
      <c r="A106" s="20" t="s">
        <v>167</v>
      </c>
      <c r="B106" s="19" t="s">
        <v>168</v>
      </c>
      <c r="C106" s="6">
        <v>0</v>
      </c>
      <c r="D106" s="6">
        <v>3000</v>
      </c>
      <c r="E106" s="6">
        <f>C106+D106</f>
        <v>3000</v>
      </c>
      <c r="F106" s="6"/>
      <c r="G106" s="6">
        <v>0</v>
      </c>
      <c r="H106" s="6"/>
      <c r="I106" s="6"/>
      <c r="J106" s="6">
        <v>0</v>
      </c>
      <c r="K106" s="6"/>
    </row>
    <row r="107" spans="1:11" s="7" customFormat="1" ht="15.75" x14ac:dyDescent="0.2">
      <c r="A107" s="20" t="s">
        <v>106</v>
      </c>
      <c r="B107" s="19" t="s">
        <v>165</v>
      </c>
      <c r="C107" s="6">
        <v>262000</v>
      </c>
      <c r="D107" s="6">
        <v>38000</v>
      </c>
      <c r="E107" s="6">
        <f t="shared" si="3"/>
        <v>300000</v>
      </c>
      <c r="F107" s="6">
        <v>285000</v>
      </c>
      <c r="G107" s="6">
        <v>0</v>
      </c>
      <c r="H107" s="6">
        <f t="shared" si="4"/>
        <v>285000</v>
      </c>
      <c r="I107" s="6">
        <v>310000</v>
      </c>
      <c r="J107" s="6">
        <v>0</v>
      </c>
      <c r="K107" s="6">
        <f t="shared" si="5"/>
        <v>310000</v>
      </c>
    </row>
    <row r="108" spans="1:11" s="7" customFormat="1" ht="220.5" x14ac:dyDescent="0.2">
      <c r="A108" s="20" t="s">
        <v>107</v>
      </c>
      <c r="B108" s="19" t="s">
        <v>227</v>
      </c>
      <c r="C108" s="6">
        <v>262000</v>
      </c>
      <c r="D108" s="6">
        <v>38000</v>
      </c>
      <c r="E108" s="6">
        <f t="shared" si="3"/>
        <v>300000</v>
      </c>
      <c r="F108" s="6">
        <v>285000</v>
      </c>
      <c r="G108" s="6">
        <v>0</v>
      </c>
      <c r="H108" s="6">
        <f t="shared" si="4"/>
        <v>285000</v>
      </c>
      <c r="I108" s="6">
        <v>310000</v>
      </c>
      <c r="J108" s="6">
        <v>0</v>
      </c>
      <c r="K108" s="6">
        <f t="shared" si="5"/>
        <v>310000</v>
      </c>
    </row>
    <row r="109" spans="1:11" ht="15.75" x14ac:dyDescent="0.2">
      <c r="A109" s="4" t="s">
        <v>108</v>
      </c>
      <c r="B109" s="16" t="s">
        <v>109</v>
      </c>
      <c r="C109" s="5">
        <v>300000</v>
      </c>
      <c r="D109" s="5">
        <v>-163000</v>
      </c>
      <c r="E109" s="5">
        <f t="shared" si="3"/>
        <v>137000</v>
      </c>
      <c r="F109" s="5">
        <v>0</v>
      </c>
      <c r="G109" s="5">
        <v>0</v>
      </c>
      <c r="H109" s="5">
        <f t="shared" si="4"/>
        <v>0</v>
      </c>
      <c r="I109" s="5">
        <v>0</v>
      </c>
      <c r="J109" s="5">
        <v>0</v>
      </c>
      <c r="K109" s="5">
        <f t="shared" si="5"/>
        <v>0</v>
      </c>
    </row>
    <row r="110" spans="1:11" s="7" customFormat="1" ht="15.75" x14ac:dyDescent="0.2">
      <c r="A110" s="20" t="s">
        <v>110</v>
      </c>
      <c r="B110" s="19" t="s">
        <v>169</v>
      </c>
      <c r="C110" s="6">
        <v>300000</v>
      </c>
      <c r="D110" s="6">
        <v>-163000</v>
      </c>
      <c r="E110" s="6">
        <f t="shared" si="3"/>
        <v>137000</v>
      </c>
      <c r="F110" s="6">
        <v>0</v>
      </c>
      <c r="G110" s="6">
        <v>0</v>
      </c>
      <c r="H110" s="6">
        <f t="shared" si="4"/>
        <v>0</v>
      </c>
      <c r="I110" s="6">
        <v>0</v>
      </c>
      <c r="J110" s="6">
        <v>0</v>
      </c>
      <c r="K110" s="6">
        <f t="shared" si="5"/>
        <v>0</v>
      </c>
    </row>
    <row r="111" spans="1:11" s="7" customFormat="1" ht="31.5" x14ac:dyDescent="0.2">
      <c r="A111" s="20" t="s">
        <v>228</v>
      </c>
      <c r="B111" s="19" t="s">
        <v>229</v>
      </c>
      <c r="C111" s="6"/>
      <c r="D111" s="6">
        <f>D112+D113</f>
        <v>-163000</v>
      </c>
      <c r="E111" s="6"/>
      <c r="F111" s="6"/>
      <c r="G111" s="6">
        <v>0</v>
      </c>
      <c r="H111" s="6"/>
      <c r="I111" s="6"/>
      <c r="J111" s="6">
        <v>0</v>
      </c>
      <c r="K111" s="6"/>
    </row>
    <row r="112" spans="1:11" s="7" customFormat="1" ht="78.75" x14ac:dyDescent="0.2">
      <c r="A112" s="20" t="s">
        <v>111</v>
      </c>
      <c r="B112" s="19" t="s">
        <v>112</v>
      </c>
      <c r="C112" s="6">
        <v>150000</v>
      </c>
      <c r="D112" s="6">
        <v>-150000</v>
      </c>
      <c r="E112" s="6">
        <f t="shared" si="3"/>
        <v>0</v>
      </c>
      <c r="F112" s="6">
        <v>0</v>
      </c>
      <c r="G112" s="6">
        <v>0</v>
      </c>
      <c r="H112" s="6">
        <f t="shared" si="4"/>
        <v>0</v>
      </c>
      <c r="I112" s="6">
        <v>0</v>
      </c>
      <c r="J112" s="6">
        <v>0</v>
      </c>
      <c r="K112" s="6">
        <f t="shared" si="5"/>
        <v>0</v>
      </c>
    </row>
    <row r="113" spans="1:11" s="7" customFormat="1" ht="78.75" x14ac:dyDescent="0.2">
      <c r="A113" s="20" t="s">
        <v>113</v>
      </c>
      <c r="B113" s="19" t="s">
        <v>114</v>
      </c>
      <c r="C113" s="6">
        <v>150000</v>
      </c>
      <c r="D113" s="6">
        <v>-13000</v>
      </c>
      <c r="E113" s="6">
        <f t="shared" si="3"/>
        <v>137000</v>
      </c>
      <c r="F113" s="6">
        <v>0</v>
      </c>
      <c r="G113" s="6">
        <v>0</v>
      </c>
      <c r="H113" s="6">
        <f t="shared" si="4"/>
        <v>0</v>
      </c>
      <c r="I113" s="6">
        <v>0</v>
      </c>
      <c r="J113" s="6">
        <v>0</v>
      </c>
      <c r="K113" s="6">
        <f t="shared" si="5"/>
        <v>0</v>
      </c>
    </row>
    <row r="114" spans="1:11" ht="15.75" x14ac:dyDescent="0.2">
      <c r="A114" s="4" t="s">
        <v>115</v>
      </c>
      <c r="B114" s="16" t="s">
        <v>116</v>
      </c>
      <c r="C114" s="5">
        <v>1012719917.6900001</v>
      </c>
      <c r="D114" s="5">
        <f>D115</f>
        <v>-9121022.2400000002</v>
      </c>
      <c r="E114" s="5">
        <f t="shared" si="3"/>
        <v>1003598895.45</v>
      </c>
      <c r="F114" s="5">
        <f t="shared" ref="F114:J114" si="6">F115</f>
        <v>544335531.88999999</v>
      </c>
      <c r="G114" s="5">
        <f t="shared" si="6"/>
        <v>0</v>
      </c>
      <c r="H114" s="5">
        <f t="shared" si="4"/>
        <v>544335531.88999999</v>
      </c>
      <c r="I114" s="5">
        <f t="shared" si="6"/>
        <v>544631783.23000002</v>
      </c>
      <c r="J114" s="5">
        <f t="shared" si="6"/>
        <v>0</v>
      </c>
      <c r="K114" s="5">
        <f t="shared" si="5"/>
        <v>544631783.23000002</v>
      </c>
    </row>
    <row r="115" spans="1:11" ht="47.25" x14ac:dyDescent="0.2">
      <c r="A115" s="4" t="s">
        <v>117</v>
      </c>
      <c r="B115" s="16" t="s">
        <v>118</v>
      </c>
      <c r="C115" s="5">
        <v>1012719917.6900001</v>
      </c>
      <c r="D115" s="5">
        <f>D116+D122+D125</f>
        <v>-9121022.2400000002</v>
      </c>
      <c r="E115" s="5">
        <f t="shared" ref="E115:J115" si="7">E116+E122+E125</f>
        <v>930199095.45000005</v>
      </c>
      <c r="F115" s="5">
        <f t="shared" si="7"/>
        <v>544335531.88999999</v>
      </c>
      <c r="G115" s="5">
        <f t="shared" si="7"/>
        <v>0</v>
      </c>
      <c r="H115" s="5">
        <f t="shared" si="7"/>
        <v>544335531.88999999</v>
      </c>
      <c r="I115" s="5">
        <f t="shared" si="7"/>
        <v>544631783.23000002</v>
      </c>
      <c r="J115" s="5">
        <f t="shared" si="7"/>
        <v>0</v>
      </c>
      <c r="K115" s="5">
        <f t="shared" si="5"/>
        <v>544631783.23000002</v>
      </c>
    </row>
    <row r="116" spans="1:11" s="7" customFormat="1" ht="31.5" x14ac:dyDescent="0.2">
      <c r="A116" s="20" t="s">
        <v>119</v>
      </c>
      <c r="B116" s="19" t="s">
        <v>139</v>
      </c>
      <c r="C116" s="6">
        <v>305702423.83000004</v>
      </c>
      <c r="D116" s="6">
        <f>SUM(D117:D121)</f>
        <v>4716260.9800000004</v>
      </c>
      <c r="E116" s="6">
        <f t="shared" si="3"/>
        <v>310418684.81000006</v>
      </c>
      <c r="F116" s="6">
        <f>SUM(F117:F121)</f>
        <v>22658957.670000002</v>
      </c>
      <c r="G116" s="6">
        <f>SUM(G117:G121)</f>
        <v>0</v>
      </c>
      <c r="H116" s="6">
        <f t="shared" si="4"/>
        <v>22658957.670000002</v>
      </c>
      <c r="I116" s="6">
        <f>SUM(I117:I121)</f>
        <v>22235851.009999998</v>
      </c>
      <c r="J116" s="6">
        <f>SUM(J117:J121)</f>
        <v>0</v>
      </c>
      <c r="K116" s="6">
        <f t="shared" si="5"/>
        <v>22235851.009999998</v>
      </c>
    </row>
    <row r="117" spans="1:11" s="7" customFormat="1" ht="47.25" x14ac:dyDescent="0.2">
      <c r="A117" s="21" t="s">
        <v>6</v>
      </c>
      <c r="B117" s="19" t="s">
        <v>7</v>
      </c>
      <c r="C117" s="6">
        <v>256675612.05000001</v>
      </c>
      <c r="D117" s="6">
        <v>10038489.92</v>
      </c>
      <c r="E117" s="6">
        <f t="shared" si="3"/>
        <v>266714101.97</v>
      </c>
      <c r="F117" s="6">
        <v>0</v>
      </c>
      <c r="G117" s="6">
        <v>0</v>
      </c>
      <c r="H117" s="6">
        <f t="shared" si="4"/>
        <v>0</v>
      </c>
      <c r="I117" s="6">
        <v>0</v>
      </c>
      <c r="J117" s="6">
        <v>0</v>
      </c>
      <c r="K117" s="6">
        <f t="shared" si="5"/>
        <v>0</v>
      </c>
    </row>
    <row r="118" spans="1:11" s="7" customFormat="1" ht="110.25" x14ac:dyDescent="0.2">
      <c r="A118" s="21" t="s">
        <v>174</v>
      </c>
      <c r="B118" s="19" t="s">
        <v>175</v>
      </c>
      <c r="C118" s="6"/>
      <c r="D118" s="6">
        <v>725630.4</v>
      </c>
      <c r="E118" s="6">
        <v>725630.4</v>
      </c>
      <c r="F118" s="6"/>
      <c r="G118" s="6"/>
      <c r="H118" s="6"/>
      <c r="I118" s="6"/>
      <c r="J118" s="6"/>
      <c r="K118" s="6"/>
    </row>
    <row r="119" spans="1:11" s="7" customFormat="1" ht="47.25" x14ac:dyDescent="0.2">
      <c r="A119" s="21" t="s">
        <v>8</v>
      </c>
      <c r="B119" s="19" t="s">
        <v>9</v>
      </c>
      <c r="C119" s="6">
        <v>4484086.4800000004</v>
      </c>
      <c r="D119" s="6">
        <v>-492299.56</v>
      </c>
      <c r="E119" s="6">
        <f t="shared" si="3"/>
        <v>3991786.9200000004</v>
      </c>
      <c r="F119" s="6">
        <v>0</v>
      </c>
      <c r="G119" s="6">
        <v>0</v>
      </c>
      <c r="H119" s="6">
        <f t="shared" si="4"/>
        <v>0</v>
      </c>
      <c r="I119" s="6">
        <v>0</v>
      </c>
      <c r="J119" s="6">
        <v>0</v>
      </c>
      <c r="K119" s="6">
        <f t="shared" si="5"/>
        <v>0</v>
      </c>
    </row>
    <row r="120" spans="1:11" s="7" customFormat="1" ht="78.75" x14ac:dyDescent="0.2">
      <c r="A120" s="20" t="s">
        <v>120</v>
      </c>
      <c r="B120" s="19" t="s">
        <v>121</v>
      </c>
      <c r="C120" s="6">
        <v>17152218.640000001</v>
      </c>
      <c r="D120" s="6">
        <v>-2724041</v>
      </c>
      <c r="E120" s="6">
        <f t="shared" si="3"/>
        <v>14428177.640000001</v>
      </c>
      <c r="F120" s="6">
        <v>15267658.67</v>
      </c>
      <c r="G120" s="6">
        <v>0</v>
      </c>
      <c r="H120" s="6">
        <f t="shared" si="4"/>
        <v>15267658.67</v>
      </c>
      <c r="I120" s="6">
        <v>14592932.01</v>
      </c>
      <c r="J120" s="6">
        <v>0</v>
      </c>
      <c r="K120" s="6">
        <f t="shared" si="5"/>
        <v>14592932.01</v>
      </c>
    </row>
    <row r="121" spans="1:11" s="7" customFormat="1" ht="15.75" x14ac:dyDescent="0.2">
      <c r="A121" s="20" t="s">
        <v>122</v>
      </c>
      <c r="B121" s="19" t="s">
        <v>123</v>
      </c>
      <c r="C121" s="6">
        <v>25360406.66</v>
      </c>
      <c r="D121" s="6">
        <v>-2831518.78</v>
      </c>
      <c r="E121" s="6">
        <f t="shared" si="3"/>
        <v>22528887.879999999</v>
      </c>
      <c r="F121" s="6">
        <v>7391299</v>
      </c>
      <c r="G121" s="6">
        <v>0</v>
      </c>
      <c r="H121" s="6">
        <f t="shared" si="4"/>
        <v>7391299</v>
      </c>
      <c r="I121" s="6">
        <v>7642919</v>
      </c>
      <c r="J121" s="6">
        <v>0</v>
      </c>
      <c r="K121" s="6">
        <f t="shared" si="5"/>
        <v>7642919</v>
      </c>
    </row>
    <row r="122" spans="1:11" s="7" customFormat="1" ht="31.5" x14ac:dyDescent="0.2">
      <c r="A122" s="20" t="s">
        <v>124</v>
      </c>
      <c r="B122" s="19" t="s">
        <v>125</v>
      </c>
      <c r="C122" s="6">
        <v>560296212.21000004</v>
      </c>
      <c r="D122" s="6">
        <f>SUM(D123:D124)</f>
        <v>-14465056</v>
      </c>
      <c r="E122" s="6">
        <f t="shared" si="3"/>
        <v>545831156.21000004</v>
      </c>
      <c r="F122" s="6">
        <f>SUM(F123:F124)</f>
        <v>465890887.30000001</v>
      </c>
      <c r="G122" s="6">
        <f>SUM(G123:G124)</f>
        <v>0</v>
      </c>
      <c r="H122" s="6">
        <f t="shared" si="4"/>
        <v>465890887.30000001</v>
      </c>
      <c r="I122" s="6">
        <f>SUM(I123:I124)</f>
        <v>466528987.30000001</v>
      </c>
      <c r="J122" s="6">
        <f>SUM(J123:J124)</f>
        <v>0</v>
      </c>
      <c r="K122" s="6">
        <f t="shared" si="5"/>
        <v>466528987.30000001</v>
      </c>
    </row>
    <row r="123" spans="1:11" s="7" customFormat="1" ht="47.25" x14ac:dyDescent="0.2">
      <c r="A123" s="20" t="s">
        <v>126</v>
      </c>
      <c r="B123" s="19" t="s">
        <v>127</v>
      </c>
      <c r="C123" s="6">
        <v>460946378.30000001</v>
      </c>
      <c r="D123" s="6">
        <v>-12503400</v>
      </c>
      <c r="E123" s="6">
        <f t="shared" si="3"/>
        <v>448442978.30000001</v>
      </c>
      <c r="F123" s="6">
        <v>461401678.30000001</v>
      </c>
      <c r="G123" s="6">
        <v>0</v>
      </c>
      <c r="H123" s="6">
        <f t="shared" si="4"/>
        <v>461401678.30000001</v>
      </c>
      <c r="I123" s="6">
        <v>462039778.30000001</v>
      </c>
      <c r="J123" s="6">
        <v>0</v>
      </c>
      <c r="K123" s="6">
        <f t="shared" si="5"/>
        <v>462039778.30000001</v>
      </c>
    </row>
    <row r="124" spans="1:11" s="7" customFormat="1" ht="94.5" x14ac:dyDescent="0.2">
      <c r="A124" s="20" t="s">
        <v>128</v>
      </c>
      <c r="B124" s="19" t="s">
        <v>129</v>
      </c>
      <c r="C124" s="6">
        <v>4489209</v>
      </c>
      <c r="D124" s="6">
        <v>-1961656</v>
      </c>
      <c r="E124" s="6">
        <f t="shared" si="3"/>
        <v>2527553</v>
      </c>
      <c r="F124" s="6">
        <v>4489209</v>
      </c>
      <c r="G124" s="6">
        <v>0</v>
      </c>
      <c r="H124" s="6">
        <f t="shared" si="4"/>
        <v>4489209</v>
      </c>
      <c r="I124" s="6">
        <v>4489209</v>
      </c>
      <c r="J124" s="6">
        <v>0</v>
      </c>
      <c r="K124" s="6">
        <f t="shared" si="5"/>
        <v>4489209</v>
      </c>
    </row>
    <row r="125" spans="1:11" s="7" customFormat="1" ht="15.75" x14ac:dyDescent="0.2">
      <c r="A125" s="20" t="s">
        <v>130</v>
      </c>
      <c r="B125" s="19" t="s">
        <v>131</v>
      </c>
      <c r="C125" s="6">
        <v>73321481.650000006</v>
      </c>
      <c r="D125" s="6">
        <f>SUM(D126:D128)</f>
        <v>627772.78</v>
      </c>
      <c r="E125" s="6">
        <f t="shared" si="3"/>
        <v>73949254.430000007</v>
      </c>
      <c r="F125" s="6">
        <v>55785686.920000002</v>
      </c>
      <c r="G125" s="6">
        <v>0</v>
      </c>
      <c r="H125" s="6">
        <f t="shared" si="4"/>
        <v>55785686.920000002</v>
      </c>
      <c r="I125" s="6">
        <v>55866944.920000002</v>
      </c>
      <c r="J125" s="6">
        <v>0</v>
      </c>
      <c r="K125" s="6">
        <f t="shared" si="5"/>
        <v>55866944.920000002</v>
      </c>
    </row>
    <row r="126" spans="1:11" s="7" customFormat="1" ht="78.75" x14ac:dyDescent="0.2">
      <c r="A126" s="20" t="s">
        <v>132</v>
      </c>
      <c r="B126" s="19" t="s">
        <v>133</v>
      </c>
      <c r="C126" s="6">
        <v>34694443.600000001</v>
      </c>
      <c r="D126" s="6">
        <v>90000</v>
      </c>
      <c r="E126" s="6">
        <f t="shared" si="3"/>
        <v>34784443.600000001</v>
      </c>
      <c r="F126" s="6">
        <v>21669092.800000001</v>
      </c>
      <c r="G126" s="6">
        <v>0</v>
      </c>
      <c r="H126" s="6">
        <f t="shared" si="4"/>
        <v>21669092.800000001</v>
      </c>
      <c r="I126" s="6">
        <v>21750350.800000001</v>
      </c>
      <c r="J126" s="6">
        <v>0</v>
      </c>
      <c r="K126" s="6">
        <f t="shared" si="5"/>
        <v>21750350.800000001</v>
      </c>
    </row>
    <row r="127" spans="1:11" s="7" customFormat="1" ht="63" x14ac:dyDescent="0.2">
      <c r="A127" s="20" t="s">
        <v>134</v>
      </c>
      <c r="B127" s="19" t="s">
        <v>135</v>
      </c>
      <c r="C127" s="6">
        <v>29216880</v>
      </c>
      <c r="D127" s="6">
        <v>-624960</v>
      </c>
      <c r="E127" s="6">
        <f t="shared" si="3"/>
        <v>28591920</v>
      </c>
      <c r="F127" s="6">
        <v>29529360</v>
      </c>
      <c r="G127" s="6">
        <v>0</v>
      </c>
      <c r="H127" s="6">
        <f t="shared" si="4"/>
        <v>29529360</v>
      </c>
      <c r="I127" s="6">
        <v>29529360</v>
      </c>
      <c r="J127" s="6">
        <v>0</v>
      </c>
      <c r="K127" s="6">
        <f t="shared" si="5"/>
        <v>29529360</v>
      </c>
    </row>
    <row r="128" spans="1:11" s="7" customFormat="1" ht="31.5" x14ac:dyDescent="0.2">
      <c r="A128" s="20" t="s">
        <v>136</v>
      </c>
      <c r="B128" s="19" t="s">
        <v>137</v>
      </c>
      <c r="C128" s="6">
        <v>4822923.93</v>
      </c>
      <c r="D128" s="6">
        <v>1162732.78</v>
      </c>
      <c r="E128" s="6">
        <f t="shared" si="3"/>
        <v>5985656.71</v>
      </c>
      <c r="F128" s="6">
        <v>0</v>
      </c>
      <c r="G128" s="6">
        <v>0</v>
      </c>
      <c r="H128" s="6">
        <f t="shared" si="4"/>
        <v>0</v>
      </c>
      <c r="I128" s="6">
        <v>0</v>
      </c>
      <c r="J128" s="6">
        <v>0</v>
      </c>
      <c r="K128" s="6">
        <f t="shared" si="5"/>
        <v>0</v>
      </c>
    </row>
    <row r="129" spans="1:11" ht="15.75" x14ac:dyDescent="0.2">
      <c r="A129" s="23" t="s">
        <v>138</v>
      </c>
      <c r="B129" s="23"/>
      <c r="C129" s="5">
        <v>1354064917.6900001</v>
      </c>
      <c r="D129" s="5">
        <f>D20+D114</f>
        <v>2076477.7599999998</v>
      </c>
      <c r="E129" s="5">
        <f t="shared" si="3"/>
        <v>1356141395.45</v>
      </c>
      <c r="F129" s="5">
        <v>985119995.91999996</v>
      </c>
      <c r="G129" s="5">
        <v>0</v>
      </c>
      <c r="H129" s="5">
        <f t="shared" si="4"/>
        <v>985119995.91999996</v>
      </c>
      <c r="I129" s="5">
        <v>1000142322.26</v>
      </c>
      <c r="J129" s="5">
        <v>0</v>
      </c>
      <c r="K129" s="5">
        <f t="shared" si="5"/>
        <v>1000142322.26</v>
      </c>
    </row>
  </sheetData>
  <mergeCells count="3">
    <mergeCell ref="A129:B129"/>
    <mergeCell ref="A17:K17"/>
    <mergeCell ref="A18:K18"/>
  </mergeCells>
  <pageMargins left="0.39370078740157483" right="0.39370078740157483" top="0.55118110236220474" bottom="0.51181102362204722" header="0.31496062992125984" footer="0.31496062992125984"/>
  <pageSetup paperSize="9" scale="63" fitToHeight="0"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2025-12-25T06:22:26Z</dcterms:modified>
</cp:coreProperties>
</file>